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9090" windowHeight="4305" activeTab="0"/>
  </bookViews>
  <sheets>
    <sheet name="PL" sheetId="1" r:id="rId1"/>
    <sheet name="Balsheet" sheetId="2" r:id="rId2"/>
    <sheet name="Notes" sheetId="3" r:id="rId3"/>
    <sheet name="-" sheetId="4" r:id="rId4"/>
  </sheets>
  <definedNames/>
  <calcPr fullCalcOnLoad="1"/>
</workbook>
</file>

<file path=xl/sharedStrings.xml><?xml version="1.0" encoding="utf-8"?>
<sst xmlns="http://schemas.openxmlformats.org/spreadsheetml/2006/main" count="486" uniqueCount="277">
  <si>
    <t>To: KUALA LUMPUR STOCK EXCHANGE</t>
  </si>
  <si>
    <t>Date: 25.11.99</t>
  </si>
  <si>
    <t>Date: 22/09/99</t>
  </si>
  <si>
    <t>Fr: SUNWAY BUILDING TECHNOLOGY BERHAD</t>
  </si>
  <si>
    <t>SUNWAY BUILDING TECHNOLOGY BERHAD</t>
  </si>
  <si>
    <t>(Company registration no - 250455-W)</t>
  </si>
  <si>
    <t>(Incorporated in Malaysia)</t>
  </si>
  <si>
    <t>QUARTERLY REPORT</t>
  </si>
  <si>
    <t>Quarterly Report on consolidated results for the financial quarter ended 30/09/1999</t>
  </si>
  <si>
    <t>(The figures have not been audited)</t>
  </si>
  <si>
    <t>The Directors hereby announce the unaudited results of the Group and the Company for the nine months ended 30 September 1999 as follows:</t>
  </si>
  <si>
    <t>CONSOLIDATED INCOME STATEMENT</t>
  </si>
  <si>
    <t>INDIVIDUAL QUARTER</t>
  </si>
  <si>
    <t>CUMULATIVE QUARTER</t>
  </si>
  <si>
    <t>GROUP</t>
  </si>
  <si>
    <t>COMPANY</t>
  </si>
  <si>
    <t>Current Year</t>
  </si>
  <si>
    <t>Preceding</t>
  </si>
  <si>
    <t>Preceding Year</t>
  </si>
  <si>
    <t>Quarter</t>
  </si>
  <si>
    <t>Year Quarter</t>
  </si>
  <si>
    <t>30/9/99</t>
  </si>
  <si>
    <t>30/09/98</t>
  </si>
  <si>
    <t>RM('000)</t>
  </si>
  <si>
    <t>1.</t>
  </si>
  <si>
    <t>(a)</t>
  </si>
  <si>
    <t>Turnover</t>
  </si>
  <si>
    <t>-</t>
  </si>
  <si>
    <t>(b)</t>
  </si>
  <si>
    <t>Investment income</t>
  </si>
  <si>
    <t>(c)</t>
  </si>
  <si>
    <t>Other income including interest income</t>
  </si>
  <si>
    <t>2.</t>
  </si>
  <si>
    <t>Operating profit/(loss) before interest on borrowings,</t>
  </si>
  <si>
    <t xml:space="preserve">depreciation and amortisation, exceptional items, </t>
  </si>
  <si>
    <t>income tax, minority interests and extraordinary</t>
  </si>
  <si>
    <t>items</t>
  </si>
  <si>
    <t>(d)</t>
  </si>
  <si>
    <t>Exceptional items</t>
  </si>
  <si>
    <t>(e)</t>
  </si>
  <si>
    <t xml:space="preserve">Operating profit/(loss) after interest on borrowings, </t>
  </si>
  <si>
    <t>but before income tax, minority interest and</t>
  </si>
  <si>
    <t>extraordinary items</t>
  </si>
  <si>
    <t>(f)</t>
  </si>
  <si>
    <t>Share in the results of Associated Companies</t>
  </si>
  <si>
    <t>(g)</t>
  </si>
  <si>
    <t>Profit/(loss) before taxation, minority interests and</t>
  </si>
  <si>
    <t>NA</t>
  </si>
  <si>
    <t>(h)</t>
  </si>
  <si>
    <t>Taxation</t>
  </si>
  <si>
    <t>(i)</t>
  </si>
  <si>
    <t>Profit after taxation before deducting minority</t>
  </si>
  <si>
    <t>interests</t>
  </si>
  <si>
    <t>(ii)</t>
  </si>
  <si>
    <t>(j)</t>
  </si>
  <si>
    <t>Profit/(loss) after taxation attributable to members</t>
  </si>
  <si>
    <t>of the Company</t>
  </si>
  <si>
    <t>(k)</t>
  </si>
  <si>
    <t>Extraordinary items</t>
  </si>
  <si>
    <t>Less minority interest</t>
  </si>
  <si>
    <t>(iii)</t>
  </si>
  <si>
    <t>Extraordinary items attributable to the members</t>
  </si>
  <si>
    <t>(l)</t>
  </si>
  <si>
    <t>Profit/(loss) after taxation and extraordinary items</t>
  </si>
  <si>
    <t>attributable to members of the Company</t>
  </si>
  <si>
    <t>3.</t>
  </si>
  <si>
    <t>Earnings per share based on 2(j) above after</t>
  </si>
  <si>
    <t>deducting any provision for preference dividends, if any:</t>
  </si>
  <si>
    <t>Basic (based on 1999: 126,483,000 (1998: 126,483,000) ordinary shares - sen)</t>
  </si>
  <si>
    <t xml:space="preserve">Fully diluted </t>
  </si>
  <si>
    <t>Fax no:</t>
  </si>
  <si>
    <t>7.</t>
  </si>
  <si>
    <t>In opinion of the Directors, there has not arisen in the interval between the end of the six months and the date of this report any</t>
  </si>
  <si>
    <t xml:space="preserve">item, transaction or event of a material or unusual nature likely to effect substantially the results of the operations of the Group or the </t>
  </si>
  <si>
    <t>Company for the six months in which this report is made.</t>
  </si>
  <si>
    <t>8.</t>
  </si>
  <si>
    <t>There were no pre-acquisition profits included in the results for the period.</t>
  </si>
  <si>
    <t>9.</t>
  </si>
  <si>
    <t>There were no material disposals of investment and properties during the period except for the divestment of the ready-mixed concrete</t>
  </si>
  <si>
    <t>business as shown in Note (10).</t>
  </si>
  <si>
    <t>10.</t>
  </si>
  <si>
    <t>During the reporting period, the Company completed the agreement with Pioneer International Pty. Limited to merge the ready-mixed</t>
  </si>
  <si>
    <t xml:space="preserve">concrete businesses of the Company and Pioneer in Malaysia under a joint venture company (50% : 50%) known as </t>
  </si>
  <si>
    <t xml:space="preserve">Pioneer Sun-Mix Concrete Sdn. Bhd. (formerly known as Pioneer Quarry Services (Malaysia) Sdn. Bhd. - "PSMC"). </t>
  </si>
  <si>
    <t>11.</t>
  </si>
  <si>
    <t xml:space="preserve">Taxation for the Group included a credit of RM5.373million in respect of deferred taxation and an adjustment of </t>
  </si>
  <si>
    <t>RM373,000 for over provision in respect of prior years. Share of taxation in associated company included</t>
  </si>
  <si>
    <t>therein amounted to RM226,000.</t>
  </si>
  <si>
    <t>12.</t>
  </si>
  <si>
    <t>The earnings per share is calculated based on the number of shares issued as at 30 June 1999 of 126,483,000</t>
  </si>
  <si>
    <t>shares (Half year 30.06.98 : 126,483,000 shares).</t>
  </si>
  <si>
    <t>13.</t>
  </si>
  <si>
    <t>There was no new issue of shares during the six months.</t>
  </si>
  <si>
    <t>14.</t>
  </si>
  <si>
    <t>REVIEW OF RESULTS</t>
  </si>
  <si>
    <t xml:space="preserve">The Group generated a turnover of RM 54 million for the six months period ended 30 June 1999 as compared to RM 115 million in the </t>
  </si>
  <si>
    <t xml:space="preserve">corresponding period in 1998. The lower business volume was due to the divestment of the ready-mixed business in March 1999 and </t>
  </si>
  <si>
    <t>lower activities in the piling and construction business.</t>
  </si>
  <si>
    <t xml:space="preserve">The Group registered a loss of RM 23 million compared to a loss of RM 28 million in the corresponding period in 1998. </t>
  </si>
  <si>
    <t>The Group continued to suffer from excess capacity that arose from the contraction of the construction industry in 1998.</t>
  </si>
  <si>
    <t>15.</t>
  </si>
  <si>
    <t>CURRENT YEAR PROSPECT</t>
  </si>
  <si>
    <t xml:space="preserve">Following the strategic joint venture with Pioneer International Pty. Limited in the ready-mixed concrete business on March 1999 and </t>
  </si>
  <si>
    <t xml:space="preserve">streamlining of the existing business processes, the Group has substantially reduced its overhead expenditure. In addition to the </t>
  </si>
  <si>
    <t xml:space="preserve">continuous support and drive from the Government to improve and recover the property and construction sectors in 1999, the Group </t>
  </si>
  <si>
    <t>is expected to secure more contracts and sales in the second half of the year.</t>
  </si>
  <si>
    <t>16.</t>
  </si>
  <si>
    <t>YEAR 2000 COMPLIANCE</t>
  </si>
  <si>
    <t>The Group is preparing for the Y2K compliant exercise. Contingency plans have also been drawn up to ensure continued operations</t>
  </si>
  <si>
    <t>which include entire system and data backup, complete maintenance of documents and hard copies data, alternative office</t>
  </si>
  <si>
    <t>automation system and comprehensive manual operations procedures.</t>
  </si>
  <si>
    <t>17.</t>
  </si>
  <si>
    <t>DIVIDEND</t>
  </si>
  <si>
    <t>The Board of Directors do not recommend any interim dividend for the half year ended 30 June 1999.</t>
  </si>
  <si>
    <t>By order of the Board</t>
  </si>
  <si>
    <t>Susan S C Cheah</t>
  </si>
  <si>
    <t>Tan Kim Aun</t>
  </si>
  <si>
    <t>Secretaries</t>
  </si>
  <si>
    <t>Date: 22.09.99</t>
  </si>
  <si>
    <t>The Directors hereby announce the unaudited results of the Group and the Company for the nine months ended</t>
  </si>
  <si>
    <t>September 1999 as follows:</t>
  </si>
  <si>
    <t>CONSOLIDATED BALANCE SHEET</t>
  </si>
  <si>
    <t xml:space="preserve">As at </t>
  </si>
  <si>
    <t>End of</t>
  </si>
  <si>
    <t xml:space="preserve">Current </t>
  </si>
  <si>
    <t xml:space="preserve">Financial </t>
  </si>
  <si>
    <t>Year End</t>
  </si>
  <si>
    <t>30/09/99</t>
  </si>
  <si>
    <t>31/12/98</t>
  </si>
  <si>
    <t>Fixed asset</t>
  </si>
  <si>
    <t>Investment properties</t>
  </si>
  <si>
    <t>Investment in Subsidiary Companies</t>
  </si>
  <si>
    <t>Investment in Associated Companies</t>
  </si>
  <si>
    <t>Other Investment</t>
  </si>
  <si>
    <t>Long Term Debtors</t>
  </si>
  <si>
    <t>Deferred Expenditures</t>
  </si>
  <si>
    <t>Other Intangible Assets</t>
  </si>
  <si>
    <t>Current Assets</t>
  </si>
  <si>
    <t>Stocks</t>
  </si>
  <si>
    <t>Trade Debtors</t>
  </si>
  <si>
    <t>Other Debtors</t>
  </si>
  <si>
    <t>Deposits with Financial Inst.</t>
  </si>
  <si>
    <t>Cash &amp;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</si>
  <si>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</si>
  <si>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</si>
  <si>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</si>
  <si>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</si>
  <si>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</si>
  <si>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</si>
  <si>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</si>
  <si>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</si>
  <si>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</si>
  <si>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</si>
  <si>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</si>
  <si>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</si>
  <si>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</si>
  <si>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</si>
  <si>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</si>
  <si>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</si>
  <si>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Minority Interest</t>
  </si>
  <si>
    <t>Loan Stocks</t>
  </si>
  <si>
    <t>Other Long Term Creditors / HP</t>
  </si>
  <si>
    <t>Deferred Taxation</t>
  </si>
  <si>
    <t>Net tangible asset per share (sen)</t>
  </si>
  <si>
    <t xml:space="preserve">Notes </t>
  </si>
  <si>
    <t>Accounting Policies</t>
  </si>
  <si>
    <t xml:space="preserve">The quarterly financial statements have been prepared based on accounting policies and method of computation consistent with those adopted </t>
  </si>
  <si>
    <t>Exceptional Items</t>
  </si>
  <si>
    <t>in an exceptional gain of RM2.47 million.</t>
  </si>
  <si>
    <t xml:space="preserve">Extraordinary Items </t>
  </si>
  <si>
    <t>There were no extraordinary items for the current financial year to date.</t>
  </si>
  <si>
    <t xml:space="preserve">Taxation </t>
  </si>
  <si>
    <t>9 months</t>
  </si>
  <si>
    <t>Year</t>
  </si>
  <si>
    <t>ended</t>
  </si>
  <si>
    <t xml:space="preserve">Malaysian taxation based on results for the </t>
  </si>
  <si>
    <t>financial period:</t>
  </si>
  <si>
    <t>- current taxation</t>
  </si>
  <si>
    <t>- deferred taxation</t>
  </si>
  <si>
    <t>(Over)/under provision in respect of prior years</t>
  </si>
  <si>
    <t>Share of tax in associated company</t>
  </si>
  <si>
    <t>Pre-acquisition Profit</t>
  </si>
  <si>
    <t>Sales of Investment and/or Properties</t>
  </si>
  <si>
    <t>There were no material disposal of investment and properties during the period except for the divestment of the ready-mixed concrete business as</t>
  </si>
  <si>
    <t>described in note (2).</t>
  </si>
  <si>
    <t>Quoted Investments</t>
  </si>
  <si>
    <t>Changes In The Composition of The Group</t>
  </si>
  <si>
    <t>Status of Corporate Proposal Announced</t>
  </si>
  <si>
    <t>There were no corporate proposal announced for the financial period under review.</t>
  </si>
  <si>
    <t>Seasonal or Cyclical Factors</t>
  </si>
  <si>
    <t>The Group's operation is not materially affected by any seasonal or cyclical factors.</t>
  </si>
  <si>
    <t>Issuances and Repayment of Debt and Equity</t>
  </si>
  <si>
    <t xml:space="preserve">There were no issuances or repayment of debt and equity securities, share buy-backs, share cancellations, share held as treasury shares and </t>
  </si>
  <si>
    <t>resale of treasury shares for the current financial period.</t>
  </si>
  <si>
    <t xml:space="preserve">Group Borrowings </t>
  </si>
  <si>
    <t>As at</t>
  </si>
  <si>
    <t>Unsecured</t>
  </si>
  <si>
    <t>Revolving Credits</t>
  </si>
  <si>
    <t>Bank Overdrafts</t>
  </si>
  <si>
    <t>Bankers' Acceptances</t>
  </si>
  <si>
    <t xml:space="preserve">Contingent liabilities </t>
  </si>
  <si>
    <t>There were no contingent liabilities pending at the date of this report.</t>
  </si>
  <si>
    <t>Off Balance Sheet Financial Instruments</t>
  </si>
  <si>
    <t>There were no financial instruments with off balance sheet risk as at the date of this report.</t>
  </si>
  <si>
    <t>Material Litigation</t>
  </si>
  <si>
    <t>There were no material litigation against the Group as at the date of this report.</t>
  </si>
  <si>
    <t>Segmental Reporting</t>
  </si>
  <si>
    <t>Nine Months Ended</t>
  </si>
  <si>
    <t>30 September 1999</t>
  </si>
  <si>
    <t>Net Assets</t>
  </si>
  <si>
    <t>Profit / (Loss)</t>
  </si>
  <si>
    <t>Employed</t>
  </si>
  <si>
    <t>Manufacturing</t>
  </si>
  <si>
    <t>Construction</t>
  </si>
  <si>
    <t>Services</t>
  </si>
  <si>
    <t>Inter-segment elimination</t>
  </si>
  <si>
    <t>Non-segment operating expenses</t>
  </si>
  <si>
    <t>Non-segment net assets</t>
  </si>
  <si>
    <t>Net interest expense</t>
  </si>
  <si>
    <t>Interest income</t>
  </si>
  <si>
    <t>Interest expense</t>
  </si>
  <si>
    <t>Review of Performance</t>
  </si>
  <si>
    <t>the Group was due to the divestment of the ready-mixed concrete business in March 1999 and lower activities in the piling and construction business.</t>
  </si>
  <si>
    <t>The losses in the third quarter were contributed by the lower business volume in the construction and manufacturing sector and eroded profit margin</t>
  </si>
  <si>
    <t>due to stiff competition in the market.</t>
  </si>
  <si>
    <t>Current Year Prospect</t>
  </si>
  <si>
    <t>The Group continues to streamline its business processes in order to meet the challenging market demand in the construction sector as the margin</t>
  </si>
  <si>
    <t>for construction remains under pressure in short term. In addition to the continuous support and drive from the Government to improve and recover</t>
  </si>
  <si>
    <t>Variance of Actual Profit from Profit Forecast</t>
  </si>
  <si>
    <t>The Group did not issue any profit forecast during the period.</t>
  </si>
  <si>
    <t>Y2K Readiness</t>
  </si>
  <si>
    <t>The Group is Y2K ready. Contingency plans have been drawn up to ensure continued operations which include entire system and data backup,</t>
  </si>
  <si>
    <t xml:space="preserve">complete maintenance of document and hard copies. </t>
  </si>
  <si>
    <t>Dividend</t>
  </si>
  <si>
    <t>The Board of Directors did not recommend any interim dividend during the reporting period.</t>
  </si>
  <si>
    <t>REVIEW OF PERFORMANCE FOR SIX MONTHS ENDING 30/6/99</t>
  </si>
  <si>
    <t>REPORTED LOSS</t>
  </si>
  <si>
    <t>AFTER CHARGING</t>
  </si>
  <si>
    <t>Depreciation</t>
  </si>
  <si>
    <t>Interest expenses</t>
  </si>
  <si>
    <t>OD</t>
  </si>
  <si>
    <t>BA</t>
  </si>
  <si>
    <t>RC</t>
  </si>
  <si>
    <t>RULS</t>
  </si>
  <si>
    <t>Provision for bad and doubtful debts</t>
  </si>
  <si>
    <t>4.</t>
  </si>
  <si>
    <t>Management fees</t>
  </si>
  <si>
    <t>5.</t>
  </si>
  <si>
    <t>Provision for obsolete stock</t>
  </si>
  <si>
    <t>6.</t>
  </si>
  <si>
    <t>Write-off of lagoon tickets and diamond cards</t>
  </si>
  <si>
    <t>AFTER CREDITING</t>
  </si>
  <si>
    <t>Short term deposits</t>
  </si>
  <si>
    <t>Over provision in prior years</t>
  </si>
  <si>
    <t>Current year</t>
  </si>
  <si>
    <t>Note: On 31July 1999, the Group made a deposit of RM23,696,000 with RHB Bank Berhad as a sinking fund for the 3% Bank Guaranteed Redeemable</t>
  </si>
  <si>
    <t xml:space="preserve">         Unsecured Loan Stocks.</t>
  </si>
  <si>
    <t>in the 1998 Annual Report.</t>
  </si>
  <si>
    <t>joint venture company known as "Pioneer Sun-Mix Concrete Sdn. Bhd. " The divestment of the ready-mixed concrete business has resulted</t>
  </si>
  <si>
    <t>During the reporting period, the Group completed the merger of its ready-mixed concrete business with Pioneer International Pty. Limited under a</t>
  </si>
  <si>
    <t>There were no pre-acquisition profits or losses for the financial period under review.</t>
  </si>
  <si>
    <t xml:space="preserve">The realisation of contracts losses derived from finalisation of construction contracts also contributed to higher losses for the reporting period. </t>
  </si>
  <si>
    <t>The group generated a turnover of RM 32.5 million for the third quarter and RM 86.3 million for the nine months period. The lower business volume for</t>
  </si>
  <si>
    <t>the property and construction sectors in year 1999 and 2000, the Group is expecting to secure more contracts under the challenging market conditions.</t>
  </si>
  <si>
    <t>Based on current assessment, the Group believes that Y2K issues will not materially interrupt the business operation.</t>
  </si>
  <si>
    <t>There were no purchases or disposal of any quoted securities for the financial period under review.</t>
  </si>
  <si>
    <t xml:space="preserve">The Group continued to suffer from excess capacity that arose from the contraction of construction industry in 1998. </t>
  </si>
  <si>
    <t>Additionally, in light of the falling prices in the market, the management has taken the prudent step in writing down RM10.77 million worth of stocks in order</t>
  </si>
  <si>
    <t>On 26 March 1999, the Group completed the merger of its ready-mixed concrete business with Pioneer International Pty. Limited under a joint venture</t>
  </si>
  <si>
    <t>company known as "Pioneer Sun-Mix Concrete Sdn. Bhd. "</t>
  </si>
  <si>
    <t xml:space="preserve"> to reflect its realisable value. The operational loss for the reporting period before writing down of stocks was RM42.34 million.         </t>
  </si>
  <si>
    <t>N/A</t>
  </si>
  <si>
    <t>The Group registered a loss after tax of RM 27.42 million for the third quarter and RM 53.11 million for the period ended 30th September 1999.</t>
  </si>
  <si>
    <t>After tax</t>
  </si>
  <si>
    <t>Interest on borrowings</t>
  </si>
  <si>
    <t>Depreciation and amortisation</t>
  </si>
  <si>
    <t>Less minority interests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</si>
</sst>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\(0\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n">
        <color indexed="63"/>
      </top>
      <bottom style="double"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2">
    <xf numFmtId="0" fontId="0" fillId="0" borderId="0" xfId="0" applyAlignment="1">
      <alignment/>
    </xf>
    <xf numFmtId="39" fontId="3" fillId="0" borderId="0" xfId="0" applyNumberFormat="1" applyBorder="1" applyAlignment="1">
      <alignment/>
    </xf>
    <xf numFmtId="3" fontId="0" fillId="0" borderId="2" xfId="0" applyNumberFormat="1" applyFill="1" applyAlignment="1">
      <alignment/>
    </xf>
    <xf numFmtId="3" fontId="0" fillId="0" borderId="0" xfId="0" applyNumberFormat="1" applyAlignment="1">
      <alignment/>
    </xf>
    <xf numFmtId="0" fontId="3" fillId="0" borderId="0" xfId="0" applyBorder="1" applyAlignment="1">
      <alignment/>
    </xf>
    <xf numFmtId="0" fontId="6" fillId="0" borderId="0" xfId="0" applyBorder="1" applyAlignment="1">
      <alignment/>
    </xf>
    <xf numFmtId="3" fontId="0" fillId="0" borderId="3" xfId="0" applyNumberFormat="1" applyFill="1" applyAlignment="1">
      <alignment/>
    </xf>
    <xf numFmtId="39" fontId="3" fillId="0" borderId="0" xfId="0" applyNumberFormat="1" applyFont="1" applyBorder="1" applyAlignment="1">
      <alignment horizontal="center"/>
    </xf>
    <xf numFmtId="39" fontId="0" fillId="0" borderId="0" xfId="0" applyNumberFormat="1" applyFont="1" applyAlignment="1">
      <alignment horizontal="left"/>
    </xf>
    <xf numFmtId="39" fontId="3" fillId="0" borderId="0" xfId="0" applyNumberFormat="1" applyFont="1" applyBorder="1" applyAlignment="1">
      <alignment horizontal="left"/>
    </xf>
    <xf numFmtId="39" fontId="3" fillId="0" borderId="0" xfId="0" applyNumberFormat="1" applyBorder="1" applyAlignment="1">
      <alignment/>
    </xf>
    <xf numFmtId="39" fontId="3" fillId="0" borderId="0" xfId="0" applyNumberFormat="1" applyFont="1" applyBorder="1" applyAlignment="1">
      <alignment horizontal="centerContinuous"/>
    </xf>
    <xf numFmtId="39" fontId="0" fillId="0" borderId="0" xfId="0" applyNumberFormat="1" applyFont="1" applyAlignment="1">
      <alignment horizontal="centerContinuous"/>
    </xf>
    <xf numFmtId="39" fontId="0" fillId="0" borderId="0" xfId="0" applyNumberFormat="1" applyAlignment="1">
      <alignment/>
    </xf>
    <xf numFmtId="39" fontId="0" fillId="0" borderId="0" xfId="0" applyNumberFormat="1" applyFont="1" applyAlignment="1">
      <alignment horizontal="center"/>
    </xf>
    <xf numFmtId="39" fontId="0" fillId="0" borderId="4" xfId="0" applyNumberFormat="1" applyFill="1" applyAlignment="1">
      <alignment/>
    </xf>
    <xf numFmtId="39" fontId="0" fillId="0" borderId="4" xfId="0" applyNumberFormat="1" applyFont="1" applyFill="1" applyAlignment="1">
      <alignment horizontal="center"/>
    </xf>
    <xf numFmtId="39" fontId="3" fillId="0" borderId="0" xfId="0" applyNumberFormat="1" applyFont="1" applyBorder="1" applyAlignment="1">
      <alignment horizontal="centerContinuous"/>
    </xf>
    <xf numFmtId="39" fontId="0" fillId="0" borderId="0" xfId="0" applyNumberFormat="1" applyFont="1" applyAlignment="1">
      <alignment horizontal="centerContinuous"/>
    </xf>
    <xf numFmtId="39" fontId="0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0" fillId="0" borderId="5" xfId="0" applyNumberFormat="1" applyFont="1" applyFill="1" applyAlignment="1">
      <alignment horizontal="centerContinuous"/>
    </xf>
    <xf numFmtId="39" fontId="0" fillId="0" borderId="6" xfId="0" applyNumberFormat="1" applyFont="1" applyFill="1" applyAlignment="1">
      <alignment horizontal="centerContinuous"/>
    </xf>
    <xf numFmtId="39" fontId="0" fillId="0" borderId="7" xfId="0" applyNumberFormat="1" applyFont="1" applyFill="1" applyAlignment="1">
      <alignment horizontal="centerContinuous"/>
    </xf>
    <xf numFmtId="39" fontId="0" fillId="0" borderId="8" xfId="0" applyNumberFormat="1" applyFont="1" applyFill="1" applyAlignment="1">
      <alignment horizontal="center"/>
    </xf>
    <xf numFmtId="39" fontId="0" fillId="0" borderId="9" xfId="0" applyNumberFormat="1" applyFont="1" applyFill="1" applyAlignment="1">
      <alignment horizontal="center"/>
    </xf>
    <xf numFmtId="39" fontId="0" fillId="0" borderId="10" xfId="0" applyNumberFormat="1" applyFont="1" applyFill="1" applyAlignment="1">
      <alignment horizontal="center"/>
    </xf>
    <xf numFmtId="39" fontId="0" fillId="0" borderId="11" xfId="0" applyNumberFormat="1" applyFont="1" applyFill="1" applyAlignment="1">
      <alignment horizontal="center"/>
    </xf>
    <xf numFmtId="39" fontId="0" fillId="0" borderId="12" xfId="0" applyNumberFormat="1" applyFont="1" applyFill="1" applyAlignment="1">
      <alignment horizontal="center"/>
    </xf>
    <xf numFmtId="39" fontId="0" fillId="0" borderId="13" xfId="0" applyNumberFormat="1" applyFont="1" applyFill="1" applyAlignment="1">
      <alignment horizontal="center"/>
    </xf>
    <xf numFmtId="39" fontId="0" fillId="0" borderId="14" xfId="0" applyNumberFormat="1" applyFont="1" applyFill="1" applyAlignment="1">
      <alignment horizontal="center"/>
    </xf>
    <xf numFmtId="39" fontId="0" fillId="0" borderId="15" xfId="0" applyNumberFormat="1" applyFont="1" applyFill="1" applyAlignment="1">
      <alignment horizontal="center"/>
    </xf>
    <xf numFmtId="39" fontId="0" fillId="0" borderId="16" xfId="0" applyNumberFormat="1" applyFont="1" applyFill="1" applyAlignment="1">
      <alignment horizontal="center"/>
    </xf>
    <xf numFmtId="39" fontId="8" fillId="0" borderId="11" xfId="0" applyNumberFormat="1" applyFont="1" applyFill="1" applyBorder="1" applyAlignment="1">
      <alignment horizontal="center"/>
    </xf>
    <xf numFmtId="39" fontId="8" fillId="0" borderId="17" xfId="0" applyNumberFormat="1" applyFont="1" applyFill="1" applyBorder="1" applyAlignment="1">
      <alignment horizontal="center"/>
    </xf>
    <xf numFmtId="39" fontId="0" fillId="0" borderId="12" xfId="0" applyNumberFormat="1" applyFill="1" applyAlignment="1">
      <alignment/>
    </xf>
    <xf numFmtId="39" fontId="0" fillId="0" borderId="13" xfId="0" applyNumberFormat="1" applyFont="1" applyFill="1" applyAlignment="1">
      <alignment horizontal="centerContinuous"/>
    </xf>
    <xf numFmtId="39" fontId="0" fillId="0" borderId="18" xfId="0" applyNumberFormat="1" applyFont="1" applyFill="1" applyAlignment="1">
      <alignment horizontal="center"/>
    </xf>
    <xf numFmtId="39" fontId="0" fillId="0" borderId="19" xfId="0" applyNumberFormat="1" applyFill="1" applyAlignment="1">
      <alignment/>
    </xf>
    <xf numFmtId="39" fontId="0" fillId="0" borderId="20" xfId="0" applyNumberFormat="1" applyFont="1" applyFill="1" applyAlignment="1">
      <alignment horizontal="center"/>
    </xf>
    <xf numFmtId="39" fontId="0" fillId="0" borderId="11" xfId="0" applyNumberFormat="1" applyFont="1" applyFill="1" applyAlignment="1">
      <alignment horizontal="centerContinuous"/>
    </xf>
    <xf numFmtId="39" fontId="3" fillId="0" borderId="12" xfId="0" applyNumberFormat="1" applyFont="1" applyFill="1" applyBorder="1" applyAlignment="1">
      <alignment horizontal="center"/>
    </xf>
    <xf numFmtId="39" fontId="0" fillId="0" borderId="21" xfId="0" applyNumberFormat="1" applyFont="1" applyFill="1" applyAlignment="1">
      <alignment horizontal="center"/>
    </xf>
    <xf numFmtId="39" fontId="0" fillId="0" borderId="22" xfId="0" applyNumberFormat="1" applyFill="1" applyAlignment="1">
      <alignment/>
    </xf>
    <xf numFmtId="39" fontId="0" fillId="0" borderId="2" xfId="0" applyNumberFormat="1" applyFill="1" applyAlignment="1">
      <alignment/>
    </xf>
    <xf numFmtId="39" fontId="0" fillId="0" borderId="2" xfId="0" applyNumberFormat="1" applyFont="1" applyFill="1" applyAlignment="1">
      <alignment horizontal="center"/>
    </xf>
    <xf numFmtId="39" fontId="0" fillId="0" borderId="23" xfId="0" applyNumberFormat="1" applyFont="1" applyFill="1" applyAlignment="1">
      <alignment horizontal="center"/>
    </xf>
    <xf numFmtId="39" fontId="0" fillId="0" borderId="23" xfId="0" applyNumberFormat="1" applyFill="1" applyAlignment="1">
      <alignment/>
    </xf>
    <xf numFmtId="39" fontId="6" fillId="0" borderId="0" xfId="0" applyNumberFormat="1" applyBorder="1" applyAlignment="1">
      <alignment/>
    </xf>
    <xf numFmtId="39" fontId="7" fillId="0" borderId="0" xfId="0" applyNumberFormat="1" applyBorder="1" applyAlignment="1">
      <alignment/>
    </xf>
    <xf numFmtId="37" fontId="0" fillId="0" borderId="11" xfId="0" applyNumberFormat="1" applyFont="1" applyFill="1" applyAlignment="1">
      <alignment horizontal="center"/>
    </xf>
    <xf numFmtId="37" fontId="0" fillId="0" borderId="11" xfId="0" applyNumberFormat="1" applyFont="1" applyFill="1" applyAlignment="1">
      <alignment horizontal="center"/>
    </xf>
    <xf numFmtId="37" fontId="0" fillId="0" borderId="18" xfId="0" applyNumberFormat="1" applyFont="1" applyFill="1" applyAlignment="1">
      <alignment horizontal="center"/>
    </xf>
    <xf numFmtId="37" fontId="0" fillId="0" borderId="0" xfId="0" applyNumberFormat="1" applyAlignment="1">
      <alignment/>
    </xf>
    <xf numFmtId="37" fontId="0" fillId="0" borderId="4" xfId="0" applyNumberFormat="1" applyFill="1" applyAlignment="1">
      <alignment/>
    </xf>
    <xf numFmtId="37" fontId="3" fillId="0" borderId="0" xfId="0" applyNumberFormat="1" applyFont="1" applyBorder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37" fontId="3" fillId="0" borderId="0" xfId="0" applyNumberFormat="1" applyBorder="1" applyAlignment="1">
      <alignment/>
    </xf>
    <xf numFmtId="37" fontId="3" fillId="0" borderId="0" xfId="0" applyNumberFormat="1" applyFont="1" applyBorder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37" fontId="0" fillId="0" borderId="24" xfId="0" applyNumberFormat="1" applyFont="1" applyFill="1" applyAlignment="1">
      <alignment horizontal="center"/>
    </xf>
    <xf numFmtId="37" fontId="0" fillId="0" borderId="6" xfId="0" applyNumberFormat="1" applyFont="1" applyFill="1" applyAlignment="1">
      <alignment horizontal="center"/>
    </xf>
    <xf numFmtId="37" fontId="0" fillId="0" borderId="17" xfId="0" applyNumberFormat="1" applyFont="1" applyFill="1" applyAlignment="1">
      <alignment horizontal="center"/>
    </xf>
    <xf numFmtId="37" fontId="0" fillId="0" borderId="14" xfId="0" applyNumberFormat="1" applyFont="1" applyFill="1" applyAlignment="1">
      <alignment horizontal="center"/>
    </xf>
    <xf numFmtId="37" fontId="0" fillId="0" borderId="25" xfId="0" applyNumberFormat="1" applyFont="1" applyFill="1" applyAlignment="1">
      <alignment horizontal="center"/>
    </xf>
    <xf numFmtId="37" fontId="8" fillId="0" borderId="11" xfId="0" applyNumberFormat="1" applyFont="1" applyFill="1" applyBorder="1" applyAlignment="1">
      <alignment horizontal="center"/>
    </xf>
    <xf numFmtId="37" fontId="8" fillId="0" borderId="17" xfId="0" applyNumberFormat="1" applyFont="1" applyFill="1" applyBorder="1" applyAlignment="1">
      <alignment horizontal="center"/>
    </xf>
    <xf numFmtId="37" fontId="0" fillId="0" borderId="11" xfId="0" applyNumberFormat="1" applyFill="1" applyAlignment="1">
      <alignment/>
    </xf>
    <xf numFmtId="37" fontId="0" fillId="0" borderId="17" xfId="0" applyNumberFormat="1" applyFill="1" applyAlignment="1">
      <alignment/>
    </xf>
    <xf numFmtId="37" fontId="0" fillId="2" borderId="0" xfId="0" applyNumberFormat="1" applyAlignment="1">
      <alignment/>
    </xf>
    <xf numFmtId="37" fontId="4" fillId="0" borderId="0" xfId="0" applyNumberFormat="1" applyBorder="1" applyAlignment="1">
      <alignment/>
    </xf>
    <xf numFmtId="37" fontId="0" fillId="0" borderId="14" xfId="0" applyNumberFormat="1" applyFill="1" applyAlignment="1">
      <alignment/>
    </xf>
    <xf numFmtId="37" fontId="0" fillId="0" borderId="25" xfId="0" applyNumberFormat="1" applyFill="1" applyAlignment="1">
      <alignment/>
    </xf>
    <xf numFmtId="37" fontId="0" fillId="0" borderId="17" xfId="0" applyNumberFormat="1" applyFont="1" applyFill="1" applyAlignment="1">
      <alignment horizontal="right"/>
    </xf>
    <xf numFmtId="37" fontId="0" fillId="0" borderId="26" xfId="0" applyNumberFormat="1" applyFill="1" applyAlignment="1">
      <alignment/>
    </xf>
    <xf numFmtId="37" fontId="0" fillId="0" borderId="27" xfId="0" applyNumberFormat="1" applyFill="1" applyAlignment="1">
      <alignment/>
    </xf>
    <xf numFmtId="37" fontId="0" fillId="0" borderId="11" xfId="0" applyNumberFormat="1" applyFont="1" applyFill="1" applyAlignment="1">
      <alignment horizontal="right"/>
    </xf>
    <xf numFmtId="37" fontId="0" fillId="0" borderId="21" xfId="0" applyNumberFormat="1" applyFill="1" applyAlignment="1">
      <alignment/>
    </xf>
    <xf numFmtId="37" fontId="0" fillId="0" borderId="28" xfId="0" applyNumberFormat="1" applyFill="1" applyAlignment="1">
      <alignment/>
    </xf>
    <xf numFmtId="37" fontId="0" fillId="0" borderId="0" xfId="0" applyNumberFormat="1" applyFont="1" applyAlignment="1">
      <alignment horizontal="right"/>
    </xf>
    <xf numFmtId="37" fontId="5" fillId="0" borderId="0" xfId="0" applyNumberFormat="1" applyBorder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Fill="1" applyAlignment="1">
      <alignment horizontal="center"/>
    </xf>
    <xf numFmtId="37" fontId="0" fillId="0" borderId="13" xfId="0" applyNumberFormat="1" applyFont="1" applyFill="1" applyAlignment="1">
      <alignment horizontal="center"/>
    </xf>
    <xf numFmtId="37" fontId="0" fillId="0" borderId="16" xfId="0" applyNumberFormat="1" applyFont="1" applyFill="1" applyAlignment="1">
      <alignment horizontal="center"/>
    </xf>
    <xf numFmtId="37" fontId="8" fillId="0" borderId="10" xfId="0" applyNumberFormat="1" applyFont="1" applyFill="1" applyBorder="1" applyAlignment="1">
      <alignment horizontal="center"/>
    </xf>
    <xf numFmtId="37" fontId="0" fillId="0" borderId="13" xfId="0" applyNumberFormat="1" applyFill="1" applyAlignment="1">
      <alignment/>
    </xf>
    <xf numFmtId="37" fontId="0" fillId="0" borderId="29" xfId="0" applyNumberFormat="1" applyFill="1" applyAlignment="1">
      <alignment/>
    </xf>
    <xf numFmtId="37" fontId="6" fillId="0" borderId="0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30" xfId="0" applyNumberFormat="1" applyFont="1" applyFill="1" applyAlignment="1">
      <alignment horizontal="center"/>
    </xf>
    <xf numFmtId="37" fontId="0" fillId="0" borderId="0" xfId="0" applyNumberFormat="1" applyFont="1" applyAlignment="1">
      <alignment horizontal="left"/>
    </xf>
    <xf numFmtId="37" fontId="0" fillId="0" borderId="20" xfId="0" applyNumberFormat="1" applyFill="1" applyAlignment="1">
      <alignment/>
    </xf>
    <xf numFmtId="37" fontId="0" fillId="0" borderId="31" xfId="0" applyNumberFormat="1" applyFill="1" applyAlignment="1">
      <alignment/>
    </xf>
    <xf numFmtId="37" fontId="8" fillId="0" borderId="16" xfId="0" applyNumberFormat="1" applyFont="1" applyFill="1" applyBorder="1" applyAlignment="1">
      <alignment horizontal="center"/>
    </xf>
    <xf numFmtId="37" fontId="0" fillId="0" borderId="10" xfId="0" applyNumberFormat="1" applyFill="1" applyAlignment="1">
      <alignment/>
    </xf>
    <xf numFmtId="37" fontId="0" fillId="0" borderId="16" xfId="0" applyNumberFormat="1" applyFill="1" applyAlignment="1">
      <alignment/>
    </xf>
    <xf numFmtId="37" fontId="0" fillId="0" borderId="32" xfId="0" applyNumberFormat="1" applyFill="1" applyAlignment="1">
      <alignment/>
    </xf>
    <xf numFmtId="37" fontId="3" fillId="0" borderId="0" xfId="0" applyNumberFormat="1" applyFont="1" applyBorder="1" applyAlignment="1">
      <alignment horizontal="left"/>
    </xf>
    <xf numFmtId="37" fontId="7" fillId="0" borderId="0" xfId="0" applyNumberFormat="1" applyBorder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Alignment="1">
      <alignment/>
    </xf>
    <xf numFmtId="39" fontId="9" fillId="0" borderId="12" xfId="0" applyNumberFormat="1" applyFont="1" applyFill="1" applyAlignment="1">
      <alignment horizontal="center"/>
    </xf>
    <xf numFmtId="39" fontId="9" fillId="0" borderId="12" xfId="0" applyNumberFormat="1" applyFont="1" applyFill="1" applyAlignment="1">
      <alignment/>
    </xf>
    <xf numFmtId="39" fontId="9" fillId="0" borderId="33" xfId="0" applyNumberFormat="1" applyFont="1" applyFill="1" applyAlignment="1">
      <alignment/>
    </xf>
    <xf numFmtId="39" fontId="9" fillId="0" borderId="19" xfId="0" applyNumberFormat="1" applyFont="1" applyFill="1" applyAlignment="1">
      <alignment/>
    </xf>
    <xf numFmtId="37" fontId="0" fillId="0" borderId="10" xfId="0" applyNumberFormat="1" applyFill="1" applyAlignment="1">
      <alignment horizontal="center"/>
    </xf>
    <xf numFmtId="37" fontId="0" fillId="0" borderId="13" xfId="0" applyNumberFormat="1" applyFill="1" applyAlignment="1">
      <alignment horizontal="center"/>
    </xf>
    <xf numFmtId="37" fontId="3" fillId="0" borderId="0" xfId="0" applyNumberFormat="1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tabSelected="1" workbookViewId="0" topLeftCell="A14">
      <selection activeCell="A29" sqref="A29"/>
    </sheetView>
  </sheetViews>
  <sheetFormatPr defaultColWidth="9.140625" defaultRowHeight="12.75"/>
  <cols>
    <col min="1" max="1" width="3.7109375" style="13" customWidth="1"/>
    <col min="2" max="2" width="4.00390625" style="13" customWidth="1"/>
    <col min="3" max="3" width="4.140625" style="13" customWidth="1"/>
    <col min="4" max="4" width="32.00390625" style="13" customWidth="1"/>
    <col min="5" max="5" width="38.421875" style="13" customWidth="1"/>
    <col min="6" max="6" width="15.00390625" style="14" customWidth="1"/>
    <col min="7" max="7" width="13.00390625" style="13" customWidth="1"/>
    <col min="8" max="8" width="1.7109375" style="14" hidden="1" customWidth="1"/>
    <col min="9" max="9" width="12.7109375" style="13" hidden="1" customWidth="1"/>
    <col min="10" max="10" width="2.28125" style="13" customWidth="1"/>
    <col min="11" max="11" width="15.28125" style="14" customWidth="1"/>
    <col min="12" max="12" width="17.00390625" style="13" customWidth="1"/>
    <col min="13" max="13" width="11.28125" style="14" hidden="1" customWidth="1"/>
    <col min="14" max="14" width="13.421875" style="13" hidden="1" customWidth="1"/>
    <col min="15" max="22" width="8.421875" style="13" customWidth="1"/>
    <col min="23" max="16384" width="9.140625" style="13" customWidth="1"/>
  </cols>
  <sheetData>
    <row r="1" spans="1:14" ht="12.75">
      <c r="A1" s="13" t="s">
        <v>0</v>
      </c>
      <c r="L1" s="13" t="s">
        <v>1</v>
      </c>
      <c r="N1" s="13" t="s">
        <v>2</v>
      </c>
    </row>
    <row r="2" ht="12.75">
      <c r="A2" s="13" t="s">
        <v>3</v>
      </c>
    </row>
    <row r="3" spans="1:14" ht="12.75">
      <c r="A3" s="15"/>
      <c r="B3" s="15"/>
      <c r="C3" s="15"/>
      <c r="D3" s="15"/>
      <c r="E3" s="15"/>
      <c r="F3" s="16"/>
      <c r="G3" s="15"/>
      <c r="H3" s="16"/>
      <c r="I3" s="15"/>
      <c r="J3" s="15"/>
      <c r="K3" s="16"/>
      <c r="L3" s="15"/>
      <c r="M3" s="16"/>
      <c r="N3" s="15"/>
    </row>
    <row r="6" spans="1:14" ht="12.75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2.75">
      <c r="A9" s="8"/>
    </row>
    <row r="10" spans="1:14" ht="12.75">
      <c r="A10" s="17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>
      <c r="A11" s="9"/>
      <c r="B11" s="18"/>
      <c r="C11" s="18"/>
      <c r="D11" s="18"/>
      <c r="E11" s="18"/>
      <c r="G11" s="18"/>
      <c r="I11" s="18"/>
      <c r="J11" s="18"/>
      <c r="L11" s="18"/>
      <c r="N11" s="18"/>
    </row>
    <row r="12" spans="1:14" ht="12.75">
      <c r="A12" s="17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>
      <c r="A13" s="17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6" ht="12.75">
      <c r="A16" s="13" t="s">
        <v>10</v>
      </c>
    </row>
    <row r="19" ht="12.75">
      <c r="A19" s="10" t="s">
        <v>11</v>
      </c>
    </row>
    <row r="20" spans="6:14" ht="12.75">
      <c r="F20" s="11" t="s">
        <v>12</v>
      </c>
      <c r="G20" s="11"/>
      <c r="H20" s="11"/>
      <c r="I20" s="11"/>
      <c r="K20" s="11" t="s">
        <v>13</v>
      </c>
      <c r="L20" s="12"/>
      <c r="M20" s="12"/>
      <c r="N20" s="12"/>
    </row>
    <row r="21" spans="6:14" ht="12.75">
      <c r="F21" s="7"/>
      <c r="G21" s="1"/>
      <c r="H21" s="7"/>
      <c r="I21" s="1"/>
      <c r="K21" s="19"/>
      <c r="L21" s="20"/>
      <c r="M21" s="19"/>
      <c r="N21" s="20"/>
    </row>
    <row r="22" spans="6:14" ht="12.75">
      <c r="F22" s="21" t="s">
        <v>14</v>
      </c>
      <c r="G22" s="22"/>
      <c r="H22" s="23" t="s">
        <v>15</v>
      </c>
      <c r="I22" s="22"/>
      <c r="K22" s="21" t="s">
        <v>14</v>
      </c>
      <c r="L22" s="22"/>
      <c r="M22" s="23" t="s">
        <v>15</v>
      </c>
      <c r="N22" s="22"/>
    </row>
    <row r="23" spans="6:14" ht="12.75">
      <c r="F23" s="24" t="s">
        <v>16</v>
      </c>
      <c r="G23" s="25" t="s">
        <v>17</v>
      </c>
      <c r="H23" s="26" t="s">
        <v>16</v>
      </c>
      <c r="I23" s="25" t="s">
        <v>17</v>
      </c>
      <c r="K23" s="24" t="s">
        <v>16</v>
      </c>
      <c r="L23" s="25" t="s">
        <v>18</v>
      </c>
      <c r="M23" s="26" t="s">
        <v>16</v>
      </c>
      <c r="N23" s="25" t="s">
        <v>18</v>
      </c>
    </row>
    <row r="24" spans="6:14" ht="12.75">
      <c r="F24" s="27" t="s">
        <v>19</v>
      </c>
      <c r="G24" s="28" t="s">
        <v>20</v>
      </c>
      <c r="H24" s="29" t="s">
        <v>19</v>
      </c>
      <c r="I24" s="28" t="s">
        <v>20</v>
      </c>
      <c r="K24" s="27" t="s">
        <v>19</v>
      </c>
      <c r="L24" s="28" t="s">
        <v>19</v>
      </c>
      <c r="M24" s="29" t="s">
        <v>19</v>
      </c>
      <c r="N24" s="28" t="s">
        <v>19</v>
      </c>
    </row>
    <row r="25" spans="6:14" ht="12.75">
      <c r="F25" s="30" t="s">
        <v>21</v>
      </c>
      <c r="G25" s="31" t="s">
        <v>22</v>
      </c>
      <c r="H25" s="32" t="s">
        <v>21</v>
      </c>
      <c r="I25" s="31" t="s">
        <v>22</v>
      </c>
      <c r="K25" s="30" t="s">
        <v>21</v>
      </c>
      <c r="L25" s="31" t="s">
        <v>22</v>
      </c>
      <c r="M25" s="32" t="s">
        <v>21</v>
      </c>
      <c r="N25" s="31" t="s">
        <v>22</v>
      </c>
    </row>
    <row r="26" spans="6:14" ht="12.75">
      <c r="F26" s="33" t="s">
        <v>23</v>
      </c>
      <c r="G26" s="34" t="s">
        <v>23</v>
      </c>
      <c r="H26" s="29"/>
      <c r="I26" s="35"/>
      <c r="K26" s="33" t="s">
        <v>23</v>
      </c>
      <c r="L26" s="34" t="s">
        <v>23</v>
      </c>
      <c r="M26" s="29"/>
      <c r="N26" s="35"/>
    </row>
    <row r="27" spans="6:14" ht="12.75">
      <c r="F27" s="27"/>
      <c r="G27" s="35"/>
      <c r="H27" s="29"/>
      <c r="I27" s="35"/>
      <c r="K27" s="27"/>
      <c r="L27" s="28"/>
      <c r="M27" s="29"/>
      <c r="N27" s="28"/>
    </row>
    <row r="28" spans="1:14" ht="12.75">
      <c r="A28" s="13" t="s">
        <v>24</v>
      </c>
      <c r="B28" s="13" t="s">
        <v>25</v>
      </c>
      <c r="C28" s="13" t="s">
        <v>26</v>
      </c>
      <c r="F28" s="51">
        <v>32534</v>
      </c>
      <c r="G28" s="105" t="s">
        <v>271</v>
      </c>
      <c r="H28" s="36" t="s">
        <v>27</v>
      </c>
      <c r="I28" s="35"/>
      <c r="K28" s="52">
        <v>86272</v>
      </c>
      <c r="L28" s="105" t="s">
        <v>271</v>
      </c>
      <c r="M28" s="29" t="s">
        <v>27</v>
      </c>
      <c r="N28" s="38"/>
    </row>
    <row r="29" spans="6:14" ht="12.75">
      <c r="F29" s="27"/>
      <c r="G29" s="106"/>
      <c r="H29" s="29"/>
      <c r="I29" s="35"/>
      <c r="K29" s="37"/>
      <c r="L29" s="108"/>
      <c r="M29" s="39"/>
      <c r="N29" s="38"/>
    </row>
    <row r="30" spans="2:14" ht="12.75">
      <c r="B30" s="13" t="s">
        <v>28</v>
      </c>
      <c r="C30" s="13" t="s">
        <v>29</v>
      </c>
      <c r="F30" s="27" t="s">
        <v>27</v>
      </c>
      <c r="G30" s="105" t="s">
        <v>271</v>
      </c>
      <c r="H30" s="36" t="s">
        <v>27</v>
      </c>
      <c r="I30" s="35"/>
      <c r="K30" s="40" t="s">
        <v>27</v>
      </c>
      <c r="L30" s="105" t="s">
        <v>271</v>
      </c>
      <c r="M30" s="29" t="s">
        <v>27</v>
      </c>
      <c r="N30" s="35"/>
    </row>
    <row r="31" spans="6:14" ht="12.75">
      <c r="F31" s="27"/>
      <c r="G31" s="106"/>
      <c r="H31" s="29"/>
      <c r="I31" s="35"/>
      <c r="K31" s="27"/>
      <c r="L31" s="106"/>
      <c r="M31" s="29"/>
      <c r="N31" s="35"/>
    </row>
    <row r="32" spans="2:14" ht="12.75">
      <c r="B32" s="13" t="s">
        <v>30</v>
      </c>
      <c r="C32" s="13" t="s">
        <v>31</v>
      </c>
      <c r="F32" s="51">
        <v>14</v>
      </c>
      <c r="G32" s="105" t="s">
        <v>271</v>
      </c>
      <c r="H32" s="29">
        <v>1749</v>
      </c>
      <c r="I32" s="35"/>
      <c r="K32" s="51">
        <v>424</v>
      </c>
      <c r="L32" s="105" t="s">
        <v>271</v>
      </c>
      <c r="M32" s="39">
        <v>5558</v>
      </c>
      <c r="N32" s="35"/>
    </row>
    <row r="33" spans="6:14" ht="12.75">
      <c r="F33" s="27"/>
      <c r="G33" s="107"/>
      <c r="H33" s="29"/>
      <c r="I33" s="35"/>
      <c r="K33" s="27"/>
      <c r="L33" s="107"/>
      <c r="M33" s="19"/>
      <c r="N33" s="35"/>
    </row>
    <row r="34" spans="1:14" ht="12.75">
      <c r="A34" s="13" t="s">
        <v>32</v>
      </c>
      <c r="B34" s="13" t="s">
        <v>25</v>
      </c>
      <c r="C34" s="13" t="s">
        <v>33</v>
      </c>
      <c r="F34" s="51">
        <f>-4900-13554.5-3000</f>
        <v>-21454.5</v>
      </c>
      <c r="G34" s="105" t="s">
        <v>271</v>
      </c>
      <c r="H34" s="29">
        <v>992</v>
      </c>
      <c r="I34" s="35"/>
      <c r="K34" s="51">
        <f>-25512+6093-10755.552-2799-3000</f>
        <v>-35973.551999999996</v>
      </c>
      <c r="L34" s="105" t="s">
        <v>271</v>
      </c>
      <c r="M34" s="29">
        <v>3467</v>
      </c>
      <c r="N34" s="35"/>
    </row>
    <row r="35" spans="3:14" ht="12.75">
      <c r="C35" s="13" t="s">
        <v>34</v>
      </c>
      <c r="F35" s="27"/>
      <c r="G35" s="106"/>
      <c r="H35" s="29"/>
      <c r="I35" s="35"/>
      <c r="K35" s="27"/>
      <c r="L35" s="106"/>
      <c r="M35" s="29"/>
      <c r="N35" s="35"/>
    </row>
    <row r="36" spans="3:14" ht="12.75">
      <c r="C36" s="13" t="s">
        <v>35</v>
      </c>
      <c r="F36" s="27"/>
      <c r="G36" s="106"/>
      <c r="H36" s="29"/>
      <c r="I36" s="35"/>
      <c r="K36" s="27"/>
      <c r="L36" s="106"/>
      <c r="M36" s="29"/>
      <c r="N36" s="35"/>
    </row>
    <row r="37" spans="3:14" ht="12.75">
      <c r="C37" s="13" t="s">
        <v>36</v>
      </c>
      <c r="F37" s="27"/>
      <c r="G37" s="106"/>
      <c r="H37" s="29"/>
      <c r="I37" s="35"/>
      <c r="K37" s="27"/>
      <c r="L37" s="106"/>
      <c r="M37" s="29"/>
      <c r="N37" s="35"/>
    </row>
    <row r="38" spans="6:14" ht="12.75">
      <c r="F38" s="27"/>
      <c r="G38" s="106"/>
      <c r="H38" s="29"/>
      <c r="I38" s="35"/>
      <c r="K38" s="27"/>
      <c r="L38" s="106"/>
      <c r="M38" s="29"/>
      <c r="N38" s="35"/>
    </row>
    <row r="39" spans="2:14" ht="12.75">
      <c r="B39" s="13" t="s">
        <v>28</v>
      </c>
      <c r="C39" s="13" t="s">
        <v>274</v>
      </c>
      <c r="F39" s="51">
        <v>-2354</v>
      </c>
      <c r="G39" s="105" t="s">
        <v>271</v>
      </c>
      <c r="H39" s="29">
        <v>-1054</v>
      </c>
      <c r="I39" s="35"/>
      <c r="K39" s="51">
        <v>-6063</v>
      </c>
      <c r="L39" s="105" t="s">
        <v>271</v>
      </c>
      <c r="M39" s="29">
        <v>-3117</v>
      </c>
      <c r="N39" s="35"/>
    </row>
    <row r="40" spans="6:14" ht="12.75">
      <c r="F40" s="27"/>
      <c r="G40" s="106"/>
      <c r="H40" s="29"/>
      <c r="I40" s="35"/>
      <c r="K40" s="27"/>
      <c r="L40" s="106"/>
      <c r="M40" s="29"/>
      <c r="N40" s="35"/>
    </row>
    <row r="41" spans="2:14" ht="12.75">
      <c r="B41" s="13" t="s">
        <v>30</v>
      </c>
      <c r="C41" s="13" t="s">
        <v>275</v>
      </c>
      <c r="F41" s="51">
        <v>-4463</v>
      </c>
      <c r="G41" s="105" t="s">
        <v>271</v>
      </c>
      <c r="H41" s="36" t="s">
        <v>27</v>
      </c>
      <c r="I41" s="35"/>
      <c r="K41" s="51">
        <v>-15921</v>
      </c>
      <c r="L41" s="105" t="s">
        <v>271</v>
      </c>
      <c r="M41" s="29" t="s">
        <v>27</v>
      </c>
      <c r="N41" s="35"/>
    </row>
    <row r="42" spans="6:14" ht="12.75">
      <c r="F42" s="27"/>
      <c r="G42" s="106"/>
      <c r="H42" s="29"/>
      <c r="I42" s="35"/>
      <c r="K42" s="27"/>
      <c r="L42" s="106"/>
      <c r="M42" s="29"/>
      <c r="N42" s="35"/>
    </row>
    <row r="43" spans="2:14" ht="12.75">
      <c r="B43" s="13" t="s">
        <v>37</v>
      </c>
      <c r="C43" s="13" t="s">
        <v>38</v>
      </c>
      <c r="F43" s="51">
        <v>2470</v>
      </c>
      <c r="G43" s="105" t="s">
        <v>271</v>
      </c>
      <c r="H43" s="29">
        <v>981</v>
      </c>
      <c r="I43" s="35"/>
      <c r="K43" s="51">
        <v>2470</v>
      </c>
      <c r="L43" s="105" t="s">
        <v>271</v>
      </c>
      <c r="M43" s="29">
        <v>-5950</v>
      </c>
      <c r="N43" s="35"/>
    </row>
    <row r="44" spans="6:14" ht="12.75">
      <c r="F44" s="27"/>
      <c r="G44" s="106"/>
      <c r="H44" s="29"/>
      <c r="I44" s="35"/>
      <c r="K44" s="27"/>
      <c r="L44" s="106"/>
      <c r="M44" s="29"/>
      <c r="N44" s="35"/>
    </row>
    <row r="45" spans="2:14" ht="12.75">
      <c r="B45" s="13" t="s">
        <v>39</v>
      </c>
      <c r="C45" s="13" t="s">
        <v>40</v>
      </c>
      <c r="F45" s="51">
        <f>SUM(F34:F43)</f>
        <v>-25801.5</v>
      </c>
      <c r="G45" s="105" t="s">
        <v>271</v>
      </c>
      <c r="H45" s="29">
        <f>SUM(H34:H43)</f>
        <v>919</v>
      </c>
      <c r="I45" s="35"/>
      <c r="K45" s="51">
        <f>SUM(K34:K43)</f>
        <v>-55487.551999999996</v>
      </c>
      <c r="L45" s="105" t="s">
        <v>271</v>
      </c>
      <c r="M45" s="29">
        <f>SUM(M34:M43)</f>
        <v>-5600</v>
      </c>
      <c r="N45" s="35"/>
    </row>
    <row r="46" spans="3:14" ht="12.75">
      <c r="C46" s="13" t="s">
        <v>34</v>
      </c>
      <c r="F46" s="27"/>
      <c r="G46" s="106"/>
      <c r="H46" s="29"/>
      <c r="I46" s="35"/>
      <c r="K46" s="27"/>
      <c r="L46" s="106"/>
      <c r="M46" s="29"/>
      <c r="N46" s="35"/>
    </row>
    <row r="47" spans="3:14" ht="12.75">
      <c r="C47" s="13" t="s">
        <v>41</v>
      </c>
      <c r="F47" s="27"/>
      <c r="G47" s="106"/>
      <c r="H47" s="29"/>
      <c r="I47" s="35"/>
      <c r="K47" s="27"/>
      <c r="L47" s="106"/>
      <c r="M47" s="29"/>
      <c r="N47" s="35"/>
    </row>
    <row r="48" spans="3:14" ht="12.75">
      <c r="C48" s="13" t="s">
        <v>42</v>
      </c>
      <c r="F48" s="27"/>
      <c r="G48" s="106"/>
      <c r="H48" s="29"/>
      <c r="I48" s="35"/>
      <c r="K48" s="27"/>
      <c r="L48" s="106"/>
      <c r="M48" s="29"/>
      <c r="N48" s="35"/>
    </row>
    <row r="49" spans="6:14" ht="12.75">
      <c r="F49" s="27"/>
      <c r="G49" s="106"/>
      <c r="H49" s="29"/>
      <c r="I49" s="35"/>
      <c r="K49" s="27"/>
      <c r="L49" s="106"/>
      <c r="M49" s="29"/>
      <c r="N49" s="35"/>
    </row>
    <row r="50" spans="2:14" ht="12.75">
      <c r="B50" s="13" t="s">
        <v>43</v>
      </c>
      <c r="C50" s="13" t="s">
        <v>44</v>
      </c>
      <c r="F50" s="51">
        <v>-2535</v>
      </c>
      <c r="G50" s="105" t="s">
        <v>271</v>
      </c>
      <c r="H50" s="36" t="s">
        <v>27</v>
      </c>
      <c r="I50" s="35"/>
      <c r="K50" s="51">
        <v>-4548</v>
      </c>
      <c r="L50" s="105" t="s">
        <v>271</v>
      </c>
      <c r="M50" s="29" t="s">
        <v>27</v>
      </c>
      <c r="N50" s="35"/>
    </row>
    <row r="51" spans="6:14" ht="12.75">
      <c r="F51" s="27"/>
      <c r="G51" s="106"/>
      <c r="H51" s="29"/>
      <c r="I51" s="35"/>
      <c r="K51" s="27"/>
      <c r="L51" s="106"/>
      <c r="M51" s="29"/>
      <c r="N51" s="35"/>
    </row>
    <row r="52" spans="2:14" ht="12.75">
      <c r="B52" s="13" t="s">
        <v>45</v>
      </c>
      <c r="C52" s="13" t="s">
        <v>46</v>
      </c>
      <c r="F52" s="51">
        <f>SUM(F45:F50)</f>
        <v>-28336.5</v>
      </c>
      <c r="G52" s="105" t="s">
        <v>271</v>
      </c>
      <c r="H52" s="29">
        <f>SUM(H45:H50)</f>
        <v>919</v>
      </c>
      <c r="I52" s="41" t="s">
        <v>47</v>
      </c>
      <c r="K52" s="51">
        <f>SUM(K45:K50)</f>
        <v>-60035.551999999996</v>
      </c>
      <c r="L52" s="105" t="s">
        <v>271</v>
      </c>
      <c r="M52" s="29">
        <f>SUM(M45:M50)</f>
        <v>-5600</v>
      </c>
      <c r="N52" s="41" t="s">
        <v>47</v>
      </c>
    </row>
    <row r="53" spans="3:14" ht="12.75">
      <c r="C53" s="13" t="s">
        <v>42</v>
      </c>
      <c r="F53" s="27"/>
      <c r="G53" s="106"/>
      <c r="H53" s="29"/>
      <c r="I53" s="35"/>
      <c r="K53" s="27"/>
      <c r="L53" s="106"/>
      <c r="M53" s="29"/>
      <c r="N53" s="35"/>
    </row>
    <row r="54" spans="6:14" ht="12.75">
      <c r="F54" s="27"/>
      <c r="G54" s="106"/>
      <c r="H54" s="29"/>
      <c r="I54" s="35"/>
      <c r="K54" s="27"/>
      <c r="L54" s="106"/>
      <c r="M54" s="29"/>
      <c r="N54" s="35"/>
    </row>
    <row r="55" spans="2:14" ht="12.75">
      <c r="B55" s="13" t="s">
        <v>48</v>
      </c>
      <c r="C55" s="13" t="s">
        <v>49</v>
      </c>
      <c r="F55" s="51">
        <v>710</v>
      </c>
      <c r="G55" s="105" t="s">
        <v>271</v>
      </c>
      <c r="H55" s="36" t="s">
        <v>27</v>
      </c>
      <c r="I55" s="35"/>
      <c r="K55" s="51">
        <v>6682</v>
      </c>
      <c r="L55" s="105" t="s">
        <v>271</v>
      </c>
      <c r="M55" s="29" t="s">
        <v>27</v>
      </c>
      <c r="N55" s="35"/>
    </row>
    <row r="56" spans="6:14" ht="12.75">
      <c r="F56" s="27"/>
      <c r="G56" s="106"/>
      <c r="H56" s="29"/>
      <c r="I56" s="35"/>
      <c r="K56" s="27"/>
      <c r="L56" s="106"/>
      <c r="M56" s="29"/>
      <c r="N56" s="35"/>
    </row>
    <row r="57" spans="2:14" ht="12.75">
      <c r="B57" s="13" t="s">
        <v>50</v>
      </c>
      <c r="C57" s="13" t="s">
        <v>50</v>
      </c>
      <c r="D57" s="13" t="s">
        <v>51</v>
      </c>
      <c r="F57" s="51">
        <f>SUM(F52:F56)</f>
        <v>-27626.5</v>
      </c>
      <c r="G57" s="105" t="s">
        <v>271</v>
      </c>
      <c r="H57" s="29">
        <f>SUM(H52:H56)</f>
        <v>919</v>
      </c>
      <c r="I57" s="35"/>
      <c r="K57" s="51">
        <f>SUM(K52:K56)</f>
        <v>-53353.551999999996</v>
      </c>
      <c r="L57" s="105" t="s">
        <v>271</v>
      </c>
      <c r="M57" s="29">
        <f>SUM(M52:M56)</f>
        <v>-5600</v>
      </c>
      <c r="N57" s="35"/>
    </row>
    <row r="58" spans="4:14" ht="12.75">
      <c r="D58" s="13" t="s">
        <v>52</v>
      </c>
      <c r="F58" s="27"/>
      <c r="G58" s="106"/>
      <c r="H58" s="29"/>
      <c r="I58" s="35"/>
      <c r="K58" s="27"/>
      <c r="L58" s="106"/>
      <c r="M58" s="29"/>
      <c r="N58" s="35"/>
    </row>
    <row r="59" spans="3:14" ht="12.75">
      <c r="C59" s="13" t="s">
        <v>53</v>
      </c>
      <c r="D59" s="13" t="s">
        <v>276</v>
      </c>
      <c r="F59" s="51">
        <v>207</v>
      </c>
      <c r="G59" s="105" t="s">
        <v>271</v>
      </c>
      <c r="H59" s="36" t="s">
        <v>27</v>
      </c>
      <c r="I59" s="35"/>
      <c r="K59" s="51">
        <v>245</v>
      </c>
      <c r="L59" s="105" t="s">
        <v>271</v>
      </c>
      <c r="M59" s="29" t="s">
        <v>27</v>
      </c>
      <c r="N59" s="35"/>
    </row>
    <row r="60" spans="6:14" ht="12.75">
      <c r="F60" s="27"/>
      <c r="G60" s="106"/>
      <c r="H60" s="29"/>
      <c r="I60" s="35"/>
      <c r="K60" s="27"/>
      <c r="L60" s="106"/>
      <c r="M60" s="29"/>
      <c r="N60" s="35"/>
    </row>
    <row r="61" spans="2:14" ht="12.75">
      <c r="B61" s="13" t="s">
        <v>54</v>
      </c>
      <c r="C61" s="13" t="s">
        <v>55</v>
      </c>
      <c r="F61" s="51">
        <f>SUM(F57:F60)</f>
        <v>-27419.5</v>
      </c>
      <c r="G61" s="105" t="s">
        <v>271</v>
      </c>
      <c r="H61" s="29">
        <f>SUM(H57:H60)</f>
        <v>919</v>
      </c>
      <c r="I61" s="35"/>
      <c r="K61" s="51">
        <f>SUM(K57:K60)</f>
        <v>-53108.551999999996</v>
      </c>
      <c r="L61" s="105" t="s">
        <v>271</v>
      </c>
      <c r="M61" s="29">
        <f>SUM(M57:M60)</f>
        <v>-5600</v>
      </c>
      <c r="N61" s="35"/>
    </row>
    <row r="62" spans="3:14" ht="12.75">
      <c r="C62" s="13" t="s">
        <v>56</v>
      </c>
      <c r="F62" s="27"/>
      <c r="G62" s="106"/>
      <c r="H62" s="29"/>
      <c r="I62" s="35"/>
      <c r="K62" s="27"/>
      <c r="L62" s="106"/>
      <c r="M62" s="29"/>
      <c r="N62" s="35"/>
    </row>
    <row r="63" spans="6:14" ht="12.75">
      <c r="F63" s="27"/>
      <c r="G63" s="106"/>
      <c r="H63" s="29"/>
      <c r="I63" s="35"/>
      <c r="K63" s="27"/>
      <c r="L63" s="106"/>
      <c r="M63" s="29"/>
      <c r="N63" s="35"/>
    </row>
    <row r="64" spans="2:14" ht="12.75">
      <c r="B64" s="13" t="s">
        <v>57</v>
      </c>
      <c r="C64" s="13" t="s">
        <v>50</v>
      </c>
      <c r="D64" s="13" t="s">
        <v>58</v>
      </c>
      <c r="F64" s="27" t="s">
        <v>27</v>
      </c>
      <c r="G64" s="105" t="s">
        <v>271</v>
      </c>
      <c r="H64" s="36" t="s">
        <v>27</v>
      </c>
      <c r="I64" s="35"/>
      <c r="K64" s="40" t="s">
        <v>27</v>
      </c>
      <c r="L64" s="105" t="s">
        <v>271</v>
      </c>
      <c r="M64" s="29" t="s">
        <v>27</v>
      </c>
      <c r="N64" s="35"/>
    </row>
    <row r="65" spans="3:14" ht="12.75">
      <c r="C65" s="13" t="s">
        <v>53</v>
      </c>
      <c r="D65" s="13" t="s">
        <v>59</v>
      </c>
      <c r="F65" s="27" t="s">
        <v>27</v>
      </c>
      <c r="G65" s="105" t="s">
        <v>271</v>
      </c>
      <c r="H65" s="36" t="s">
        <v>27</v>
      </c>
      <c r="I65" s="35"/>
      <c r="K65" s="40" t="s">
        <v>27</v>
      </c>
      <c r="L65" s="105" t="s">
        <v>271</v>
      </c>
      <c r="M65" s="29" t="s">
        <v>27</v>
      </c>
      <c r="N65" s="35"/>
    </row>
    <row r="66" spans="3:14" ht="12.75">
      <c r="C66" s="13" t="s">
        <v>60</v>
      </c>
      <c r="D66" s="13" t="s">
        <v>61</v>
      </c>
      <c r="F66" s="27" t="s">
        <v>27</v>
      </c>
      <c r="G66" s="105" t="s">
        <v>271</v>
      </c>
      <c r="H66" s="36" t="s">
        <v>27</v>
      </c>
      <c r="I66" s="35"/>
      <c r="K66" s="40" t="s">
        <v>27</v>
      </c>
      <c r="L66" s="105" t="s">
        <v>271</v>
      </c>
      <c r="M66" s="29" t="s">
        <v>27</v>
      </c>
      <c r="N66" s="35"/>
    </row>
    <row r="67" spans="4:14" ht="12.75">
      <c r="D67" s="13" t="s">
        <v>56</v>
      </c>
      <c r="F67" s="27"/>
      <c r="G67" s="106"/>
      <c r="H67" s="29"/>
      <c r="I67" s="35"/>
      <c r="K67" s="27"/>
      <c r="L67" s="106"/>
      <c r="M67" s="29"/>
      <c r="N67" s="35"/>
    </row>
    <row r="68" spans="6:14" ht="12.75">
      <c r="F68" s="27"/>
      <c r="G68" s="106"/>
      <c r="H68" s="29"/>
      <c r="I68" s="35"/>
      <c r="K68" s="27"/>
      <c r="L68" s="106"/>
      <c r="M68" s="29"/>
      <c r="N68" s="35"/>
    </row>
    <row r="69" spans="2:14" ht="12.75">
      <c r="B69" s="13" t="s">
        <v>62</v>
      </c>
      <c r="C69" s="13" t="s">
        <v>63</v>
      </c>
      <c r="F69" s="50">
        <f>SUM(F61:F68)</f>
        <v>-27419.5</v>
      </c>
      <c r="G69" s="105" t="s">
        <v>271</v>
      </c>
      <c r="H69" s="29">
        <f>SUM(H61:H67)</f>
        <v>919</v>
      </c>
      <c r="I69" s="35"/>
      <c r="K69" s="51">
        <f>SUM(K61:K67)</f>
        <v>-53108.551999999996</v>
      </c>
      <c r="L69" s="105" t="s">
        <v>271</v>
      </c>
      <c r="M69" s="29">
        <f>SUM(M61:M68)</f>
        <v>-5600</v>
      </c>
      <c r="N69" s="35"/>
    </row>
    <row r="70" spans="3:14" ht="12.75">
      <c r="C70" s="13" t="s">
        <v>64</v>
      </c>
      <c r="F70" s="27"/>
      <c r="G70" s="106"/>
      <c r="H70" s="29"/>
      <c r="I70" s="35"/>
      <c r="K70" s="27"/>
      <c r="L70" s="106"/>
      <c r="M70" s="29"/>
      <c r="N70" s="35"/>
    </row>
    <row r="71" spans="6:14" ht="12.75">
      <c r="F71" s="27"/>
      <c r="G71" s="106"/>
      <c r="H71" s="29"/>
      <c r="I71" s="35"/>
      <c r="K71" s="27"/>
      <c r="L71" s="106"/>
      <c r="M71" s="29"/>
      <c r="N71" s="35"/>
    </row>
    <row r="72" spans="1:14" ht="12.75">
      <c r="A72" s="13" t="s">
        <v>65</v>
      </c>
      <c r="B72" s="13" t="s">
        <v>25</v>
      </c>
      <c r="C72" s="13" t="s">
        <v>66</v>
      </c>
      <c r="F72" s="27"/>
      <c r="G72" s="106"/>
      <c r="H72" s="29"/>
      <c r="I72" s="35"/>
      <c r="K72" s="27"/>
      <c r="L72" s="106"/>
      <c r="M72" s="29"/>
      <c r="N72" s="35"/>
    </row>
    <row r="73" spans="3:14" ht="12.75">
      <c r="C73" s="13" t="s">
        <v>67</v>
      </c>
      <c r="F73" s="27"/>
      <c r="G73" s="106"/>
      <c r="H73" s="29"/>
      <c r="I73" s="35"/>
      <c r="K73" s="27"/>
      <c r="L73" s="106"/>
      <c r="M73" s="29"/>
      <c r="N73" s="35"/>
    </row>
    <row r="74" spans="3:14" ht="12.75">
      <c r="C74" s="13" t="s">
        <v>50</v>
      </c>
      <c r="D74" s="13" t="s">
        <v>68</v>
      </c>
      <c r="F74" s="27">
        <f>F61/126483*100</f>
        <v>-21.678407374904136</v>
      </c>
      <c r="G74" s="105" t="s">
        <v>271</v>
      </c>
      <c r="H74" s="29" t="s">
        <v>27</v>
      </c>
      <c r="I74" s="35"/>
      <c r="K74" s="27">
        <f>K61/126483*100</f>
        <v>-41.98868780784769</v>
      </c>
      <c r="L74" s="105" t="s">
        <v>271</v>
      </c>
      <c r="M74" s="29">
        <f>M61/126483*100</f>
        <v>-4.427472466655598</v>
      </c>
      <c r="N74" s="35"/>
    </row>
    <row r="75" spans="3:14" ht="12.75">
      <c r="C75" s="13" t="s">
        <v>53</v>
      </c>
      <c r="D75" s="13" t="s">
        <v>69</v>
      </c>
      <c r="F75" s="27" t="s">
        <v>27</v>
      </c>
      <c r="G75" s="35"/>
      <c r="H75" s="29" t="s">
        <v>27</v>
      </c>
      <c r="I75" s="35"/>
      <c r="K75" s="27" t="s">
        <v>27</v>
      </c>
      <c r="L75" s="106"/>
      <c r="M75" s="29"/>
      <c r="N75" s="35"/>
    </row>
    <row r="76" spans="6:14" ht="12.75">
      <c r="F76" s="42"/>
      <c r="G76" s="43"/>
      <c r="H76" s="29"/>
      <c r="I76" s="35"/>
      <c r="K76" s="42"/>
      <c r="L76" s="43"/>
      <c r="M76" s="29"/>
      <c r="N76" s="35"/>
    </row>
    <row r="77" spans="11:14" ht="12.75">
      <c r="K77" s="19"/>
      <c r="L77" s="20"/>
      <c r="N77" s="20"/>
    </row>
    <row r="78" spans="11:14" ht="12.75">
      <c r="K78" s="19"/>
      <c r="L78" s="20"/>
      <c r="N78" s="20"/>
    </row>
    <row r="79" spans="11:14" ht="12.75">
      <c r="K79" s="19"/>
      <c r="L79" s="20"/>
      <c r="N79" s="20"/>
    </row>
    <row r="80" spans="11:14" ht="12.75">
      <c r="K80" s="19"/>
      <c r="L80" s="20"/>
      <c r="N80" s="20"/>
    </row>
    <row r="81" spans="11:14" ht="12.75">
      <c r="K81" s="19"/>
      <c r="L81" s="20"/>
      <c r="N81" s="20"/>
    </row>
    <row r="82" spans="11:14" ht="12.75">
      <c r="K82" s="19"/>
      <c r="L82" s="20"/>
      <c r="N82" s="20"/>
    </row>
    <row r="83" spans="11:14" ht="12.75">
      <c r="K83" s="19"/>
      <c r="L83" s="20"/>
      <c r="N83" s="20"/>
    </row>
    <row r="84" spans="11:14" ht="12.75">
      <c r="K84" s="19"/>
      <c r="L84" s="20"/>
      <c r="N84" s="20"/>
    </row>
    <row r="85" spans="11:14" ht="12.75">
      <c r="K85" s="19"/>
      <c r="L85" s="20"/>
      <c r="N85" s="20"/>
    </row>
    <row r="86" spans="11:14" ht="12.75">
      <c r="K86" s="19"/>
      <c r="L86" s="20"/>
      <c r="N86" s="20"/>
    </row>
    <row r="87" spans="11:14" ht="12.75">
      <c r="K87" s="19"/>
      <c r="L87" s="20"/>
      <c r="N87" s="20"/>
    </row>
    <row r="88" spans="11:14" ht="12.75">
      <c r="K88" s="19"/>
      <c r="L88" s="20"/>
      <c r="N88" s="20"/>
    </row>
    <row r="89" spans="11:14" ht="12.75">
      <c r="K89" s="19"/>
      <c r="L89" s="20"/>
      <c r="N89" s="20"/>
    </row>
    <row r="90" spans="11:14" ht="12.75">
      <c r="K90" s="19"/>
      <c r="L90" s="20"/>
      <c r="N90" s="20"/>
    </row>
    <row r="91" spans="11:14" ht="12.75">
      <c r="K91" s="19"/>
      <c r="L91" s="20"/>
      <c r="N91" s="20"/>
    </row>
    <row r="92" spans="11:14" ht="12.75">
      <c r="K92" s="19"/>
      <c r="L92" s="20"/>
      <c r="N92" s="20"/>
    </row>
    <row r="93" spans="11:14" ht="12.75">
      <c r="K93" s="19"/>
      <c r="L93" s="20"/>
      <c r="N93" s="20"/>
    </row>
    <row r="94" spans="1:14" ht="12.75">
      <c r="A94" s="44"/>
      <c r="B94" s="44"/>
      <c r="C94" s="44"/>
      <c r="D94" s="44"/>
      <c r="E94" s="44"/>
      <c r="F94" s="45"/>
      <c r="G94" s="44"/>
      <c r="H94" s="45"/>
      <c r="I94" s="44"/>
      <c r="J94" s="44"/>
      <c r="K94" s="46"/>
      <c r="L94" s="47"/>
      <c r="N94" s="47"/>
    </row>
    <row r="95" spans="11:14" ht="12.75">
      <c r="K95" s="19"/>
      <c r="L95" s="20"/>
      <c r="N95" s="20"/>
    </row>
    <row r="96" spans="11:14" ht="12.75">
      <c r="K96" s="19"/>
      <c r="L96" s="20"/>
      <c r="N96" s="20"/>
    </row>
    <row r="97" spans="11:14" ht="12.75">
      <c r="K97" s="19"/>
      <c r="L97" s="20"/>
      <c r="N97" s="20"/>
    </row>
    <row r="98" spans="1:12" ht="12.75">
      <c r="A98" s="13" t="s">
        <v>0</v>
      </c>
      <c r="L98" s="13" t="s">
        <v>70</v>
      </c>
    </row>
    <row r="99" spans="1:12" ht="12.75">
      <c r="A99" s="13" t="s">
        <v>3</v>
      </c>
      <c r="L99" s="13" t="s">
        <v>70</v>
      </c>
    </row>
    <row r="100" spans="1:14" ht="12.75">
      <c r="A100" s="15"/>
      <c r="B100" s="15"/>
      <c r="C100" s="15"/>
      <c r="D100" s="15"/>
      <c r="E100" s="15"/>
      <c r="F100" s="16"/>
      <c r="G100" s="15"/>
      <c r="H100" s="16"/>
      <c r="I100" s="15"/>
      <c r="J100" s="15"/>
      <c r="K100" s="16"/>
      <c r="L100" s="15"/>
      <c r="N100" s="15"/>
    </row>
    <row r="103" spans="11:14" ht="12.75">
      <c r="K103" s="19"/>
      <c r="L103" s="20"/>
      <c r="N103" s="20"/>
    </row>
    <row r="104" spans="1:14" ht="12.75">
      <c r="A104" s="13" t="s">
        <v>71</v>
      </c>
      <c r="D104" s="13" t="s">
        <v>72</v>
      </c>
      <c r="K104" s="19"/>
      <c r="L104" s="20"/>
      <c r="N104" s="20"/>
    </row>
    <row r="105" spans="4:14" ht="12.75">
      <c r="D105" s="13" t="s">
        <v>73</v>
      </c>
      <c r="K105" s="19"/>
      <c r="L105" s="20"/>
      <c r="N105" s="20"/>
    </row>
    <row r="106" spans="4:14" ht="12.75">
      <c r="D106" s="13" t="s">
        <v>74</v>
      </c>
      <c r="K106" s="19"/>
      <c r="L106" s="20"/>
      <c r="N106" s="20"/>
    </row>
    <row r="107" spans="11:14" ht="12.75">
      <c r="K107" s="19"/>
      <c r="L107" s="20"/>
      <c r="N107" s="20"/>
    </row>
    <row r="108" spans="1:14" ht="12.75">
      <c r="A108" s="13" t="s">
        <v>75</v>
      </c>
      <c r="D108" s="13" t="s">
        <v>76</v>
      </c>
      <c r="K108" s="19"/>
      <c r="L108" s="20"/>
      <c r="N108" s="20"/>
    </row>
    <row r="109" spans="11:14" ht="12.75">
      <c r="K109" s="19"/>
      <c r="L109" s="20"/>
      <c r="N109" s="20"/>
    </row>
    <row r="110" spans="1:14" ht="12.75">
      <c r="A110" s="13" t="s">
        <v>77</v>
      </c>
      <c r="D110" s="13" t="s">
        <v>78</v>
      </c>
      <c r="K110" s="19"/>
      <c r="L110" s="20"/>
      <c r="N110" s="20"/>
    </row>
    <row r="111" spans="4:14" ht="12.75">
      <c r="D111" s="13" t="s">
        <v>79</v>
      </c>
      <c r="K111" s="19"/>
      <c r="L111" s="20"/>
      <c r="N111" s="20"/>
    </row>
    <row r="112" spans="11:14" ht="12.75">
      <c r="K112" s="19"/>
      <c r="L112" s="20"/>
      <c r="N112" s="20"/>
    </row>
    <row r="113" spans="1:14" ht="12.75">
      <c r="A113" s="13" t="s">
        <v>80</v>
      </c>
      <c r="D113" s="13" t="s">
        <v>81</v>
      </c>
      <c r="K113" s="19"/>
      <c r="L113" s="20"/>
      <c r="N113" s="20"/>
    </row>
    <row r="114" spans="4:14" ht="12.75">
      <c r="D114" s="13" t="s">
        <v>82</v>
      </c>
      <c r="K114" s="19"/>
      <c r="L114" s="20"/>
      <c r="N114" s="20"/>
    </row>
    <row r="115" spans="4:14" ht="12.75">
      <c r="D115" s="13" t="s">
        <v>83</v>
      </c>
      <c r="K115" s="19"/>
      <c r="L115" s="20"/>
      <c r="N115" s="20"/>
    </row>
    <row r="116" spans="11:14" ht="12.75">
      <c r="K116" s="19"/>
      <c r="L116" s="20"/>
      <c r="M116" s="19"/>
      <c r="N116" s="20"/>
    </row>
    <row r="117" spans="1:14" ht="12.75">
      <c r="A117" s="13" t="s">
        <v>84</v>
      </c>
      <c r="D117" s="13" t="s">
        <v>85</v>
      </c>
      <c r="K117" s="19"/>
      <c r="L117" s="20"/>
      <c r="M117" s="19"/>
      <c r="N117" s="20"/>
    </row>
    <row r="118" spans="4:14" ht="12.75">
      <c r="D118" s="13" t="s">
        <v>86</v>
      </c>
      <c r="K118" s="19"/>
      <c r="L118" s="20"/>
      <c r="M118" s="19"/>
      <c r="N118" s="20"/>
    </row>
    <row r="119" spans="4:14" ht="12.75">
      <c r="D119" s="13" t="s">
        <v>87</v>
      </c>
      <c r="K119" s="19"/>
      <c r="L119" s="20"/>
      <c r="M119" s="19"/>
      <c r="N119" s="20"/>
    </row>
    <row r="120" spans="11:14" ht="12.75">
      <c r="K120" s="19"/>
      <c r="L120" s="20"/>
      <c r="M120" s="19"/>
      <c r="N120" s="20"/>
    </row>
    <row r="121" spans="1:14" ht="12.75">
      <c r="A121" s="13" t="s">
        <v>88</v>
      </c>
      <c r="D121" s="13" t="s">
        <v>89</v>
      </c>
      <c r="K121" s="19"/>
      <c r="L121" s="20"/>
      <c r="M121" s="19"/>
      <c r="N121" s="20"/>
    </row>
    <row r="122" spans="4:14" ht="12.75">
      <c r="D122" s="13" t="s">
        <v>90</v>
      </c>
      <c r="K122" s="19"/>
      <c r="L122" s="20"/>
      <c r="M122" s="19"/>
      <c r="N122" s="20"/>
    </row>
    <row r="123" spans="11:14" ht="12.75">
      <c r="K123" s="19"/>
      <c r="L123" s="20"/>
      <c r="M123" s="19"/>
      <c r="N123" s="20"/>
    </row>
    <row r="124" spans="1:14" ht="12.75">
      <c r="A124" s="13" t="s">
        <v>91</v>
      </c>
      <c r="D124" s="13" t="s">
        <v>92</v>
      </c>
      <c r="K124" s="19"/>
      <c r="L124" s="20"/>
      <c r="M124" s="19"/>
      <c r="N124" s="20"/>
    </row>
    <row r="125" spans="11:14" ht="12.75">
      <c r="K125" s="19"/>
      <c r="L125" s="20"/>
      <c r="M125" s="19"/>
      <c r="N125" s="20"/>
    </row>
    <row r="126" spans="1:14" ht="12.75">
      <c r="A126" s="13" t="s">
        <v>93</v>
      </c>
      <c r="D126" s="48" t="s">
        <v>94</v>
      </c>
      <c r="K126" s="19"/>
      <c r="L126" s="20"/>
      <c r="M126" s="19"/>
      <c r="N126" s="20"/>
    </row>
    <row r="127" spans="11:14" ht="12.75">
      <c r="K127" s="19"/>
      <c r="L127" s="20"/>
      <c r="M127" s="19"/>
      <c r="N127" s="20"/>
    </row>
    <row r="128" spans="4:14" ht="12.75">
      <c r="D128" s="13" t="s">
        <v>95</v>
      </c>
      <c r="K128" s="19"/>
      <c r="L128" s="20"/>
      <c r="M128" s="19"/>
      <c r="N128" s="20"/>
    </row>
    <row r="129" spans="4:14" ht="12.75">
      <c r="D129" s="13" t="s">
        <v>96</v>
      </c>
      <c r="K129" s="19"/>
      <c r="L129" s="20"/>
      <c r="M129" s="19"/>
      <c r="N129" s="20"/>
    </row>
    <row r="130" spans="4:14" ht="12.75">
      <c r="D130" s="13" t="s">
        <v>97</v>
      </c>
      <c r="K130" s="19"/>
      <c r="L130" s="20"/>
      <c r="M130" s="19"/>
      <c r="N130" s="20"/>
    </row>
    <row r="131" spans="11:14" ht="12.75">
      <c r="K131" s="19"/>
      <c r="L131" s="20"/>
      <c r="M131" s="19"/>
      <c r="N131" s="20"/>
    </row>
    <row r="132" spans="4:14" ht="12.75">
      <c r="D132" s="13" t="s">
        <v>98</v>
      </c>
      <c r="K132" s="19"/>
      <c r="L132" s="20"/>
      <c r="M132" s="19"/>
      <c r="N132" s="20"/>
    </row>
    <row r="133" spans="4:14" ht="12.75">
      <c r="D133" s="13" t="s">
        <v>99</v>
      </c>
      <c r="K133" s="19"/>
      <c r="L133" s="20"/>
      <c r="M133" s="19"/>
      <c r="N133" s="20"/>
    </row>
    <row r="134" spans="11:14" ht="12.75">
      <c r="K134" s="19"/>
      <c r="L134" s="20"/>
      <c r="M134" s="19"/>
      <c r="N134" s="20"/>
    </row>
    <row r="135" spans="1:14" ht="12.75">
      <c r="A135" s="13" t="s">
        <v>100</v>
      </c>
      <c r="D135" s="48" t="s">
        <v>101</v>
      </c>
      <c r="K135" s="19"/>
      <c r="L135" s="20"/>
      <c r="M135" s="19"/>
      <c r="N135" s="20"/>
    </row>
    <row r="136" spans="11:14" ht="12.75">
      <c r="K136" s="19"/>
      <c r="L136" s="20"/>
      <c r="M136" s="19"/>
      <c r="N136" s="20"/>
    </row>
    <row r="137" spans="4:14" ht="12.75">
      <c r="D137" s="13" t="s">
        <v>102</v>
      </c>
      <c r="K137" s="19"/>
      <c r="L137" s="20"/>
      <c r="M137" s="19"/>
      <c r="N137" s="20"/>
    </row>
    <row r="138" spans="4:14" ht="12.75">
      <c r="D138" s="13" t="s">
        <v>103</v>
      </c>
      <c r="K138" s="19"/>
      <c r="L138" s="20"/>
      <c r="M138" s="19"/>
      <c r="N138" s="20"/>
    </row>
    <row r="139" spans="4:14" ht="12.75">
      <c r="D139" s="13" t="s">
        <v>104</v>
      </c>
      <c r="K139" s="19"/>
      <c r="L139" s="20"/>
      <c r="M139" s="19"/>
      <c r="N139" s="20"/>
    </row>
    <row r="140" spans="4:14" ht="12.75">
      <c r="D140" s="13" t="s">
        <v>105</v>
      </c>
      <c r="K140" s="19"/>
      <c r="L140" s="20"/>
      <c r="M140" s="19"/>
      <c r="N140" s="20"/>
    </row>
    <row r="141" spans="11:14" ht="12.75">
      <c r="K141" s="19"/>
      <c r="L141" s="20"/>
      <c r="M141" s="19"/>
      <c r="N141" s="20"/>
    </row>
    <row r="142" spans="1:14" ht="12.75">
      <c r="A142" s="13" t="s">
        <v>106</v>
      </c>
      <c r="D142" s="48" t="s">
        <v>107</v>
      </c>
      <c r="K142" s="19"/>
      <c r="L142" s="20"/>
      <c r="M142" s="19"/>
      <c r="N142" s="20"/>
    </row>
    <row r="143" spans="11:14" ht="12.75">
      <c r="K143" s="19"/>
      <c r="L143" s="20"/>
      <c r="M143" s="19"/>
      <c r="N143" s="20"/>
    </row>
    <row r="144" spans="4:14" ht="12.75">
      <c r="D144" s="13" t="s">
        <v>108</v>
      </c>
      <c r="K144" s="19"/>
      <c r="L144" s="20"/>
      <c r="M144" s="19"/>
      <c r="N144" s="20"/>
    </row>
    <row r="145" spans="4:14" ht="12.75">
      <c r="D145" s="13" t="s">
        <v>109</v>
      </c>
      <c r="K145" s="19"/>
      <c r="L145" s="20"/>
      <c r="M145" s="19"/>
      <c r="N145" s="20"/>
    </row>
    <row r="146" spans="4:14" ht="12.75">
      <c r="D146" s="13" t="s">
        <v>110</v>
      </c>
      <c r="K146" s="19"/>
      <c r="L146" s="20"/>
      <c r="M146" s="19"/>
      <c r="N146" s="20"/>
    </row>
    <row r="147" spans="11:14" ht="12.75">
      <c r="K147" s="19"/>
      <c r="L147" s="20"/>
      <c r="M147" s="19"/>
      <c r="N147" s="20"/>
    </row>
    <row r="148" spans="1:14" ht="12.75">
      <c r="A148" s="13" t="s">
        <v>111</v>
      </c>
      <c r="D148" s="48" t="s">
        <v>112</v>
      </c>
      <c r="K148" s="19"/>
      <c r="L148" s="20"/>
      <c r="M148" s="19"/>
      <c r="N148" s="20"/>
    </row>
    <row r="149" spans="11:14" ht="12.75">
      <c r="K149" s="19"/>
      <c r="L149" s="20"/>
      <c r="M149" s="19"/>
      <c r="N149" s="20"/>
    </row>
    <row r="150" spans="4:14" ht="12.75">
      <c r="D150" s="13" t="s">
        <v>113</v>
      </c>
      <c r="K150" s="19"/>
      <c r="L150" s="20"/>
      <c r="M150" s="19"/>
      <c r="N150" s="20"/>
    </row>
    <row r="151" spans="11:14" ht="12.75">
      <c r="K151" s="19"/>
      <c r="L151" s="20"/>
      <c r="M151" s="19"/>
      <c r="N151" s="20"/>
    </row>
    <row r="152" spans="11:14" ht="12.75">
      <c r="K152" s="19"/>
      <c r="L152" s="20"/>
      <c r="M152" s="19"/>
      <c r="N152" s="20"/>
    </row>
    <row r="153" spans="11:14" ht="12.75">
      <c r="K153" s="19"/>
      <c r="L153" s="20"/>
      <c r="M153" s="19"/>
      <c r="N153" s="20"/>
    </row>
    <row r="154" spans="4:14" ht="12.75">
      <c r="D154" s="10" t="s">
        <v>114</v>
      </c>
      <c r="K154" s="19"/>
      <c r="L154" s="20"/>
      <c r="M154" s="19"/>
      <c r="N154" s="20"/>
    </row>
    <row r="155" spans="11:14" ht="12.75">
      <c r="K155" s="19"/>
      <c r="L155" s="20"/>
      <c r="M155" s="19"/>
      <c r="N155" s="20"/>
    </row>
    <row r="156" spans="11:14" ht="12.75">
      <c r="K156" s="19"/>
      <c r="L156" s="20"/>
      <c r="M156" s="19"/>
      <c r="N156" s="20"/>
    </row>
    <row r="157" spans="11:14" ht="12.75">
      <c r="K157" s="19"/>
      <c r="L157" s="20"/>
      <c r="M157" s="19"/>
      <c r="N157" s="20"/>
    </row>
    <row r="158" spans="4:14" ht="12.75">
      <c r="D158" s="49" t="s">
        <v>115</v>
      </c>
      <c r="K158" s="19"/>
      <c r="L158" s="20"/>
      <c r="M158" s="19"/>
      <c r="N158" s="20"/>
    </row>
    <row r="159" spans="4:14" ht="12.75">
      <c r="D159" s="49" t="s">
        <v>116</v>
      </c>
      <c r="K159" s="19"/>
      <c r="L159" s="20"/>
      <c r="M159" s="19"/>
      <c r="N159" s="20"/>
    </row>
    <row r="160" spans="11:14" ht="12.75">
      <c r="K160" s="19"/>
      <c r="L160" s="20"/>
      <c r="M160" s="19"/>
      <c r="N160" s="20"/>
    </row>
    <row r="161" spans="4:14" ht="12.75">
      <c r="D161" s="10" t="s">
        <v>117</v>
      </c>
      <c r="K161" s="19"/>
      <c r="L161" s="20"/>
      <c r="M161" s="19"/>
      <c r="N161" s="20"/>
    </row>
    <row r="162" spans="11:14" ht="12.75">
      <c r="K162" s="19"/>
      <c r="L162" s="20"/>
      <c r="M162" s="19"/>
      <c r="N162" s="20"/>
    </row>
    <row r="163" spans="11:14" ht="12.75">
      <c r="K163" s="19"/>
      <c r="L163" s="20"/>
      <c r="M163" s="19"/>
      <c r="N163" s="20"/>
    </row>
    <row r="164" spans="11:14" ht="12.75">
      <c r="K164" s="19"/>
      <c r="L164" s="20"/>
      <c r="M164" s="19"/>
      <c r="N164" s="20"/>
    </row>
    <row r="165" spans="11:14" ht="12.75">
      <c r="K165" s="19"/>
      <c r="L165" s="20"/>
      <c r="M165" s="19"/>
      <c r="N165" s="20"/>
    </row>
    <row r="166" spans="11:14" ht="12.75">
      <c r="K166" s="19"/>
      <c r="L166" s="20"/>
      <c r="M166" s="19"/>
      <c r="N166" s="20"/>
    </row>
    <row r="167" spans="11:14" ht="12.75">
      <c r="K167" s="19"/>
      <c r="L167" s="20"/>
      <c r="M167" s="19"/>
      <c r="N167" s="20"/>
    </row>
    <row r="168" spans="11:14" ht="12.75">
      <c r="K168" s="19"/>
      <c r="L168" s="20"/>
      <c r="M168" s="19"/>
      <c r="N168" s="20"/>
    </row>
    <row r="169" spans="11:14" ht="12.75">
      <c r="K169" s="19"/>
      <c r="L169" s="20"/>
      <c r="M169" s="19"/>
      <c r="N169" s="20"/>
    </row>
    <row r="170" spans="11:14" ht="12.75">
      <c r="K170" s="19"/>
      <c r="L170" s="20"/>
      <c r="M170" s="19"/>
      <c r="N170" s="20"/>
    </row>
    <row r="171" spans="11:14" ht="12.75">
      <c r="K171" s="19"/>
      <c r="L171" s="20"/>
      <c r="M171" s="19"/>
      <c r="N171" s="20"/>
    </row>
    <row r="172" spans="11:14" ht="12.75">
      <c r="K172" s="19"/>
      <c r="L172" s="20"/>
      <c r="M172" s="19"/>
      <c r="N172" s="20"/>
    </row>
    <row r="173" spans="11:14" ht="12.75">
      <c r="K173" s="19"/>
      <c r="L173" s="20"/>
      <c r="M173" s="19"/>
      <c r="N173" s="20"/>
    </row>
    <row r="174" spans="11:14" ht="12.75">
      <c r="K174" s="19"/>
      <c r="L174" s="20"/>
      <c r="M174" s="19"/>
      <c r="N174" s="20"/>
    </row>
    <row r="175" spans="11:14" ht="12.75">
      <c r="K175" s="19"/>
      <c r="L175" s="20"/>
      <c r="M175" s="19"/>
      <c r="N175" s="20"/>
    </row>
    <row r="176" spans="11:14" ht="12.75">
      <c r="K176" s="19"/>
      <c r="L176" s="20"/>
      <c r="M176" s="19"/>
      <c r="N176" s="20"/>
    </row>
    <row r="177" spans="11:14" ht="12.75">
      <c r="K177" s="19"/>
      <c r="L177" s="20"/>
      <c r="M177" s="19"/>
      <c r="N177" s="20"/>
    </row>
    <row r="178" spans="11:14" ht="12.75">
      <c r="K178" s="19"/>
      <c r="L178" s="20"/>
      <c r="M178" s="19"/>
      <c r="N178" s="20"/>
    </row>
    <row r="179" spans="1:14" ht="12.75">
      <c r="A179" s="44"/>
      <c r="B179" s="44"/>
      <c r="C179" s="44"/>
      <c r="D179" s="44"/>
      <c r="E179" s="44"/>
      <c r="F179" s="45"/>
      <c r="G179" s="44"/>
      <c r="H179" s="45"/>
      <c r="I179" s="44"/>
      <c r="J179" s="44"/>
      <c r="K179" s="46"/>
      <c r="L179" s="47"/>
      <c r="M179" s="46"/>
      <c r="N179" s="47"/>
    </row>
    <row r="180" spans="11:14" ht="12.75">
      <c r="K180" s="19"/>
      <c r="L180" s="20"/>
      <c r="M180" s="19"/>
      <c r="N180" s="20"/>
    </row>
    <row r="181" spans="11:14" ht="12.75">
      <c r="K181" s="19"/>
      <c r="L181" s="20"/>
      <c r="M181" s="19"/>
      <c r="N181" s="20"/>
    </row>
    <row r="182" spans="11:14" ht="12.75">
      <c r="K182" s="19"/>
      <c r="L182" s="20"/>
      <c r="M182" s="19"/>
      <c r="N182" s="20"/>
    </row>
    <row r="183" spans="11:14" ht="12.75">
      <c r="K183" s="19"/>
      <c r="L183" s="20"/>
      <c r="M183" s="19"/>
      <c r="N183" s="20"/>
    </row>
    <row r="184" spans="11:14" ht="12.75">
      <c r="K184" s="19"/>
      <c r="L184" s="20"/>
      <c r="M184" s="19"/>
      <c r="N184" s="20"/>
    </row>
    <row r="185" spans="11:14" ht="12.75">
      <c r="K185" s="19"/>
      <c r="L185" s="20"/>
      <c r="M185" s="19"/>
      <c r="N185" s="20"/>
    </row>
    <row r="186" spans="11:14" ht="12.75">
      <c r="K186" s="19"/>
      <c r="L186" s="20"/>
      <c r="M186" s="19"/>
      <c r="N186" s="20"/>
    </row>
    <row r="187" spans="11:14" ht="12.75">
      <c r="K187" s="19"/>
      <c r="L187" s="20"/>
      <c r="M187" s="19"/>
      <c r="N187" s="20"/>
    </row>
    <row r="188" spans="11:14" ht="12.75">
      <c r="K188" s="19"/>
      <c r="L188" s="20"/>
      <c r="M188" s="19"/>
      <c r="N188" s="20"/>
    </row>
    <row r="189" spans="11:14" ht="12.75">
      <c r="K189" s="19"/>
      <c r="L189" s="20"/>
      <c r="M189" s="19"/>
      <c r="N189" s="20"/>
    </row>
    <row r="190" spans="11:14" ht="12.75">
      <c r="K190" s="19"/>
      <c r="L190" s="20"/>
      <c r="M190" s="19"/>
      <c r="N190" s="20"/>
    </row>
    <row r="191" spans="11:14" ht="12.75">
      <c r="K191" s="19"/>
      <c r="L191" s="20"/>
      <c r="M191" s="19"/>
      <c r="N191" s="20"/>
    </row>
    <row r="192" spans="11:14" ht="12.75">
      <c r="K192" s="19"/>
      <c r="L192" s="20"/>
      <c r="M192" s="19"/>
      <c r="N192" s="20"/>
    </row>
    <row r="193" spans="11:14" ht="12.75">
      <c r="K193" s="19"/>
      <c r="L193" s="20"/>
      <c r="M193" s="19"/>
      <c r="N193" s="20"/>
    </row>
    <row r="194" spans="11:14" ht="12.75">
      <c r="K194" s="19"/>
      <c r="L194" s="20"/>
      <c r="M194" s="19"/>
      <c r="N194" s="20"/>
    </row>
    <row r="195" spans="11:14" ht="12.75">
      <c r="K195" s="19"/>
      <c r="L195" s="20"/>
      <c r="M195" s="19"/>
      <c r="N195" s="20"/>
    </row>
    <row r="196" spans="11:14" ht="12.75">
      <c r="K196" s="19"/>
      <c r="L196" s="20"/>
      <c r="M196" s="19"/>
      <c r="N196" s="20"/>
    </row>
    <row r="197" spans="11:14" ht="12.75">
      <c r="K197" s="19"/>
      <c r="L197" s="20"/>
      <c r="M197" s="19"/>
      <c r="N197" s="20"/>
    </row>
    <row r="198" spans="11:14" ht="12.75">
      <c r="K198" s="19"/>
      <c r="L198" s="20"/>
      <c r="M198" s="19"/>
      <c r="N198" s="20"/>
    </row>
    <row r="199" spans="11:14" ht="12.75">
      <c r="K199" s="19"/>
      <c r="L199" s="20"/>
      <c r="M199" s="19"/>
      <c r="N199" s="20"/>
    </row>
    <row r="200" spans="11:14" ht="12.75">
      <c r="K200" s="19"/>
      <c r="L200" s="20"/>
      <c r="M200" s="19"/>
      <c r="N200" s="20"/>
    </row>
    <row r="201" spans="11:14" ht="12.75">
      <c r="K201" s="19"/>
      <c r="L201" s="20"/>
      <c r="M201" s="19"/>
      <c r="N201" s="20"/>
    </row>
    <row r="202" spans="11:14" ht="12.75">
      <c r="K202" s="19"/>
      <c r="L202" s="20"/>
      <c r="M202" s="19"/>
      <c r="N202" s="20"/>
    </row>
    <row r="203" spans="11:14" ht="12.75">
      <c r="K203" s="19"/>
      <c r="L203" s="20"/>
      <c r="M203" s="19"/>
      <c r="N203" s="20"/>
    </row>
    <row r="204" spans="11:14" ht="12.75">
      <c r="K204" s="19"/>
      <c r="L204" s="20"/>
      <c r="M204" s="19"/>
      <c r="N204" s="20"/>
    </row>
    <row r="205" spans="11:14" ht="12.75">
      <c r="K205" s="19"/>
      <c r="L205" s="20"/>
      <c r="M205" s="19"/>
      <c r="N205" s="20"/>
    </row>
    <row r="206" spans="11:14" ht="12.75">
      <c r="K206" s="19"/>
      <c r="L206" s="20"/>
      <c r="M206" s="19"/>
      <c r="N206" s="20"/>
    </row>
    <row r="207" spans="11:14" ht="12.75">
      <c r="K207" s="19"/>
      <c r="L207" s="20"/>
      <c r="M207" s="19"/>
      <c r="N207" s="20"/>
    </row>
    <row r="208" spans="11:14" ht="12.75">
      <c r="K208" s="19"/>
      <c r="L208" s="20"/>
      <c r="M208" s="19"/>
      <c r="N208" s="20"/>
    </row>
    <row r="209" spans="11:14" ht="12.75">
      <c r="K209" s="19"/>
      <c r="L209" s="20"/>
      <c r="M209" s="19"/>
      <c r="N209" s="20"/>
    </row>
    <row r="210" spans="11:14" ht="12.75">
      <c r="K210" s="19"/>
      <c r="L210" s="20"/>
      <c r="M210" s="19"/>
      <c r="N210" s="20"/>
    </row>
    <row r="211" spans="11:14" ht="12.75">
      <c r="K211" s="19"/>
      <c r="L211" s="20"/>
      <c r="M211" s="19"/>
      <c r="N211" s="20"/>
    </row>
    <row r="212" spans="11:14" ht="12.75">
      <c r="K212" s="19"/>
      <c r="L212" s="20"/>
      <c r="M212" s="19"/>
      <c r="N212" s="20"/>
    </row>
    <row r="213" spans="11:14" ht="12.75">
      <c r="K213" s="19"/>
      <c r="L213" s="20"/>
      <c r="M213" s="19"/>
      <c r="N213" s="20"/>
    </row>
    <row r="214" spans="11:14" ht="12.75">
      <c r="K214" s="19"/>
      <c r="L214" s="20"/>
      <c r="M214" s="19"/>
      <c r="N214" s="20"/>
    </row>
    <row r="215" spans="11:14" ht="12.75">
      <c r="K215" s="19"/>
      <c r="L215" s="20"/>
      <c r="M215" s="19"/>
      <c r="N215" s="20"/>
    </row>
    <row r="216" spans="11:14" ht="12.75">
      <c r="K216" s="19"/>
      <c r="L216" s="20"/>
      <c r="M216" s="19"/>
      <c r="N216" s="20"/>
    </row>
    <row r="217" spans="11:14" ht="12.75">
      <c r="K217" s="19"/>
      <c r="L217" s="20"/>
      <c r="M217" s="19"/>
      <c r="N217" s="20"/>
    </row>
    <row r="218" spans="11:14" ht="12.75">
      <c r="K218" s="19"/>
      <c r="L218" s="20"/>
      <c r="M218" s="19"/>
      <c r="N218" s="20"/>
    </row>
    <row r="219" spans="11:14" ht="12.75">
      <c r="K219" s="19"/>
      <c r="L219" s="20"/>
      <c r="M219" s="19"/>
      <c r="N219" s="20"/>
    </row>
    <row r="220" spans="11:14" ht="12.75">
      <c r="K220" s="19"/>
      <c r="L220" s="20"/>
      <c r="M220" s="19"/>
      <c r="N220" s="20"/>
    </row>
    <row r="221" spans="11:14" ht="12.75">
      <c r="K221" s="19"/>
      <c r="L221" s="20"/>
      <c r="M221" s="19"/>
      <c r="N221" s="20"/>
    </row>
    <row r="222" spans="11:14" ht="12.75">
      <c r="K222" s="19"/>
      <c r="L222" s="20"/>
      <c r="M222" s="19"/>
      <c r="N222" s="20"/>
    </row>
    <row r="223" spans="11:14" ht="12.75">
      <c r="K223" s="19"/>
      <c r="L223" s="20"/>
      <c r="M223" s="19"/>
      <c r="N223" s="20"/>
    </row>
    <row r="224" spans="11:14" ht="12.75">
      <c r="K224" s="19"/>
      <c r="L224" s="20"/>
      <c r="M224" s="19"/>
      <c r="N224" s="20"/>
    </row>
    <row r="225" spans="11:14" ht="12.75">
      <c r="K225" s="19"/>
      <c r="L225" s="20"/>
      <c r="M225" s="19"/>
      <c r="N225" s="20"/>
    </row>
    <row r="226" spans="11:14" ht="12.75">
      <c r="K226" s="19"/>
      <c r="L226" s="20"/>
      <c r="M226" s="19"/>
      <c r="N226" s="20"/>
    </row>
    <row r="227" spans="11:14" ht="12.75">
      <c r="K227" s="19"/>
      <c r="L227" s="20"/>
      <c r="M227" s="19"/>
      <c r="N227" s="20"/>
    </row>
    <row r="228" spans="11:14" ht="12.75">
      <c r="K228" s="19"/>
      <c r="L228" s="20"/>
      <c r="M228" s="19"/>
      <c r="N228" s="20"/>
    </row>
    <row r="229" spans="11:14" ht="12.75">
      <c r="K229" s="19"/>
      <c r="L229" s="20"/>
      <c r="M229" s="19"/>
      <c r="N229" s="20"/>
    </row>
    <row r="230" spans="11:14" ht="12.75">
      <c r="K230" s="19"/>
      <c r="L230" s="20"/>
      <c r="M230" s="19"/>
      <c r="N230" s="20"/>
    </row>
  </sheetData>
  <printOptions/>
  <pageMargins left="0.44" right="0.4" top="0.54" bottom="0.6" header="0.5" footer="0.5"/>
  <pageSetup fitToHeight="1" fitToWidth="1" horizontalDpi="600" verticalDpi="600" orientation="portrait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 topLeftCell="A67">
      <selection activeCell="A71" sqref="A71"/>
    </sheetView>
  </sheetViews>
  <sheetFormatPr defaultColWidth="9.140625" defaultRowHeight="12.75"/>
  <cols>
    <col min="1" max="1" width="2.00390625" style="53" customWidth="1"/>
    <col min="2" max="4" width="9.140625" style="53" customWidth="1"/>
    <col min="5" max="5" width="15.140625" style="53" customWidth="1"/>
    <col min="6" max="6" width="25.00390625" style="53" customWidth="1"/>
    <col min="7" max="7" width="18.28125" style="53" customWidth="1"/>
    <col min="8" max="8" width="17.57421875" style="53" customWidth="1"/>
    <col min="9" max="9" width="14.7109375" style="53" hidden="1" customWidth="1"/>
    <col min="10" max="10" width="15.00390625" style="53" hidden="1" customWidth="1"/>
    <col min="11" max="16384" width="9.140625" style="53" customWidth="1"/>
  </cols>
  <sheetData>
    <row r="1" spans="1:10" ht="12.75">
      <c r="A1" s="53" t="s">
        <v>0</v>
      </c>
      <c r="H1" s="53" t="s">
        <v>1</v>
      </c>
      <c r="J1" s="53" t="s">
        <v>118</v>
      </c>
    </row>
    <row r="2" ht="12.75">
      <c r="A2" s="53" t="s">
        <v>3</v>
      </c>
    </row>
    <row r="3" spans="1:10" ht="12.75">
      <c r="A3" s="54"/>
      <c r="B3" s="54"/>
      <c r="C3" s="54"/>
      <c r="D3" s="54"/>
      <c r="E3" s="54"/>
      <c r="F3" s="54"/>
      <c r="G3" s="54"/>
      <c r="H3" s="54"/>
      <c r="I3" s="54"/>
      <c r="J3" s="54"/>
    </row>
    <row r="6" spans="1:10" ht="12.75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2.75">
      <c r="A8" s="56" t="s">
        <v>6</v>
      </c>
      <c r="B8" s="56"/>
      <c r="C8" s="56"/>
      <c r="D8" s="56"/>
      <c r="E8" s="56"/>
      <c r="F8" s="56"/>
      <c r="G8" s="56"/>
      <c r="H8" s="56"/>
      <c r="I8" s="56"/>
      <c r="J8" s="56"/>
    </row>
    <row r="10" spans="1:10" ht="12.75">
      <c r="A10" s="55" t="s">
        <v>7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>
      <c r="A12" s="55" t="s">
        <v>8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2.75">
      <c r="A13" s="55" t="s">
        <v>9</v>
      </c>
      <c r="B13" s="56"/>
      <c r="C13" s="56"/>
      <c r="D13" s="56"/>
      <c r="E13" s="56"/>
      <c r="F13" s="56"/>
      <c r="G13" s="56"/>
      <c r="H13" s="56"/>
      <c r="I13" s="56"/>
      <c r="J13" s="56"/>
    </row>
    <row r="16" ht="12.75">
      <c r="A16" s="53" t="s">
        <v>119</v>
      </c>
    </row>
    <row r="17" ht="12.75">
      <c r="A17" s="53" t="s">
        <v>120</v>
      </c>
    </row>
    <row r="20" ht="12.75">
      <c r="A20" s="57" t="s">
        <v>121</v>
      </c>
    </row>
    <row r="22" spans="7:10" ht="12.75">
      <c r="G22" s="58" t="s">
        <v>14</v>
      </c>
      <c r="H22" s="59"/>
      <c r="I22" s="58" t="s">
        <v>15</v>
      </c>
      <c r="J22" s="59"/>
    </row>
    <row r="23" spans="7:10" ht="12.75">
      <c r="G23" s="59"/>
      <c r="H23" s="59"/>
      <c r="I23" s="59"/>
      <c r="J23" s="59"/>
    </row>
    <row r="24" spans="7:10" ht="12.75">
      <c r="G24" s="60" t="s">
        <v>122</v>
      </c>
      <c r="H24" s="61" t="s">
        <v>122</v>
      </c>
      <c r="I24" s="60" t="s">
        <v>122</v>
      </c>
      <c r="J24" s="61" t="s">
        <v>122</v>
      </c>
    </row>
    <row r="25" spans="7:10" ht="12.75">
      <c r="G25" s="51" t="s">
        <v>123</v>
      </c>
      <c r="H25" s="62" t="s">
        <v>17</v>
      </c>
      <c r="I25" s="51" t="s">
        <v>123</v>
      </c>
      <c r="J25" s="62" t="s">
        <v>17</v>
      </c>
    </row>
    <row r="26" spans="7:10" ht="12.75">
      <c r="G26" s="51" t="s">
        <v>124</v>
      </c>
      <c r="H26" s="62" t="s">
        <v>125</v>
      </c>
      <c r="I26" s="51" t="s">
        <v>124</v>
      </c>
      <c r="J26" s="62" t="s">
        <v>125</v>
      </c>
    </row>
    <row r="27" spans="7:10" ht="12.75">
      <c r="G27" s="51" t="s">
        <v>19</v>
      </c>
      <c r="H27" s="62" t="s">
        <v>126</v>
      </c>
      <c r="I27" s="51" t="s">
        <v>19</v>
      </c>
      <c r="J27" s="62" t="s">
        <v>126</v>
      </c>
    </row>
    <row r="28" spans="7:10" ht="12.75">
      <c r="G28" s="63" t="s">
        <v>127</v>
      </c>
      <c r="H28" s="64" t="s">
        <v>128</v>
      </c>
      <c r="I28" s="63" t="s">
        <v>127</v>
      </c>
      <c r="J28" s="64" t="s">
        <v>128</v>
      </c>
    </row>
    <row r="29" spans="7:10" ht="12.75">
      <c r="G29" s="65" t="s">
        <v>23</v>
      </c>
      <c r="H29" s="66" t="s">
        <v>23</v>
      </c>
      <c r="I29" s="67"/>
      <c r="J29" s="68"/>
    </row>
    <row r="30" spans="7:10" ht="12.75">
      <c r="G30" s="67"/>
      <c r="H30" s="68"/>
      <c r="I30" s="67"/>
      <c r="J30" s="68"/>
    </row>
    <row r="31" spans="1:10" ht="12.75">
      <c r="A31" s="53" t="s">
        <v>129</v>
      </c>
      <c r="G31" s="67">
        <v>179956</v>
      </c>
      <c r="H31" s="68">
        <v>235400</v>
      </c>
      <c r="I31" s="67">
        <v>3782</v>
      </c>
      <c r="J31" s="62" t="s">
        <v>27</v>
      </c>
    </row>
    <row r="32" spans="1:10" ht="12.75" hidden="1">
      <c r="A32" s="53" t="s">
        <v>130</v>
      </c>
      <c r="G32" s="67">
        <v>0</v>
      </c>
      <c r="H32" s="68"/>
      <c r="I32" s="67">
        <v>0</v>
      </c>
      <c r="J32" s="68"/>
    </row>
    <row r="33" spans="1:10" ht="12.75">
      <c r="A33" s="53" t="s">
        <v>131</v>
      </c>
      <c r="G33" s="51" t="s">
        <v>27</v>
      </c>
      <c r="H33" s="62" t="s">
        <v>27</v>
      </c>
      <c r="I33" s="67">
        <v>44821</v>
      </c>
      <c r="J33" s="68">
        <v>75754</v>
      </c>
    </row>
    <row r="34" spans="1:10" ht="12.75">
      <c r="A34" s="53" t="s">
        <v>132</v>
      </c>
      <c r="G34" s="67">
        <v>36668</v>
      </c>
      <c r="H34" s="62" t="s">
        <v>27</v>
      </c>
      <c r="I34" s="67">
        <v>42750</v>
      </c>
      <c r="J34" s="62" t="s">
        <v>27</v>
      </c>
    </row>
    <row r="35" spans="1:10" ht="12.75">
      <c r="A35" s="53" t="s">
        <v>133</v>
      </c>
      <c r="G35" s="67">
        <v>465</v>
      </c>
      <c r="H35" s="68">
        <v>511</v>
      </c>
      <c r="I35" s="51" t="s">
        <v>27</v>
      </c>
      <c r="J35" s="62" t="s">
        <v>27</v>
      </c>
    </row>
    <row r="36" spans="1:10" ht="12.75">
      <c r="A36" s="69" t="s">
        <v>134</v>
      </c>
      <c r="G36" s="67">
        <f>34786-3000</f>
        <v>31786</v>
      </c>
      <c r="H36" s="68">
        <v>37348</v>
      </c>
      <c r="I36" s="51" t="s">
        <v>27</v>
      </c>
      <c r="J36" s="62" t="s">
        <v>27</v>
      </c>
    </row>
    <row r="37" spans="1:10" ht="12.75">
      <c r="A37" s="53" t="s">
        <v>135</v>
      </c>
      <c r="G37" s="67">
        <v>1924</v>
      </c>
      <c r="H37" s="68">
        <v>1916</v>
      </c>
      <c r="I37" s="51" t="s">
        <v>27</v>
      </c>
      <c r="J37" s="62" t="s">
        <v>27</v>
      </c>
    </row>
    <row r="38" spans="1:10" ht="12.75">
      <c r="A38" s="53" t="s">
        <v>136</v>
      </c>
      <c r="G38" s="51" t="s">
        <v>27</v>
      </c>
      <c r="H38" s="62" t="s">
        <v>27</v>
      </c>
      <c r="I38" s="51" t="s">
        <v>27</v>
      </c>
      <c r="J38" s="62" t="s">
        <v>27</v>
      </c>
    </row>
    <row r="39" spans="1:10" ht="12.75">
      <c r="A39" s="69"/>
      <c r="G39" s="67"/>
      <c r="H39" s="68"/>
      <c r="I39" s="67"/>
      <c r="J39" s="68"/>
    </row>
    <row r="40" spans="7:10" ht="12.75">
      <c r="G40" s="67"/>
      <c r="H40" s="68"/>
      <c r="I40" s="67"/>
      <c r="J40" s="68"/>
    </row>
    <row r="41" spans="1:10" ht="12.75">
      <c r="A41" s="53" t="s">
        <v>137</v>
      </c>
      <c r="G41" s="67"/>
      <c r="H41" s="68"/>
      <c r="I41" s="67"/>
      <c r="J41" s="68"/>
    </row>
    <row r="42" spans="2:10" ht="12.75">
      <c r="B42" s="70" t="s">
        <v>138</v>
      </c>
      <c r="G42" s="67">
        <f>30158-10755.5</f>
        <v>19402.5</v>
      </c>
      <c r="H42" s="68">
        <v>37843</v>
      </c>
      <c r="I42" s="51" t="s">
        <v>27</v>
      </c>
      <c r="J42" s="62" t="s">
        <v>27</v>
      </c>
    </row>
    <row r="43" spans="2:10" ht="12.75">
      <c r="B43" s="70" t="s">
        <v>139</v>
      </c>
      <c r="G43" s="67">
        <f>73274-2799</f>
        <v>70475</v>
      </c>
      <c r="H43" s="68">
        <v>133595</v>
      </c>
      <c r="I43" s="51" t="s">
        <v>27</v>
      </c>
      <c r="J43" s="62" t="s">
        <v>27</v>
      </c>
    </row>
    <row r="44" spans="2:10" ht="12.75">
      <c r="B44" s="70" t="s">
        <v>140</v>
      </c>
      <c r="G44" s="67">
        <v>15446</v>
      </c>
      <c r="H44" s="68">
        <v>21440</v>
      </c>
      <c r="I44" s="67">
        <v>274811</v>
      </c>
      <c r="J44" s="68">
        <v>304833</v>
      </c>
    </row>
    <row r="45" spans="2:10" ht="12.75">
      <c r="B45" s="70" t="s">
        <v>141</v>
      </c>
      <c r="G45" s="67">
        <v>24497</v>
      </c>
      <c r="H45" s="68">
        <v>454</v>
      </c>
      <c r="I45" s="67">
        <v>202</v>
      </c>
      <c r="J45" s="68">
        <v>51</v>
      </c>
    </row>
    <row r="46" spans="2:10" ht="12.75">
      <c r="B46" s="70" t="s">
        <v>142</v>
      </c>
      <c r="G46" s="71">
        <v>1217</v>
      </c>
      <c r="H46" s="72">
        <v>1560</v>
      </c>
      <c r="I46" s="71">
        <v>24225</v>
      </c>
      <c r="J46" s="72">
        <v>104</v>
      </c>
    </row>
    <row r="47" spans="7:10" ht="12.75">
      <c r="G47" s="67">
        <f>SUM(G42:G46)</f>
        <v>131037.5</v>
      </c>
      <c r="H47" s="68">
        <f>SUM(H42:H46)</f>
        <v>194892</v>
      </c>
      <c r="I47" s="67">
        <v>299238</v>
      </c>
      <c r="J47" s="68">
        <f>SUM(J42:J46)</f>
        <v>304988</v>
      </c>
    </row>
    <row r="48" spans="1:10" ht="12.75">
      <c r="A48" s="53" t="s">
        <v>143</v>
      </c>
      <c r="G48" s="67"/>
      <c r="H48" s="68"/>
      <c r="I48" s="67"/>
      <c r="J48" s="68"/>
    </row>
    <row r="49" spans="2:10" ht="12.75">
      <c r="B49" s="70" t="s">
        <v>144</v>
      </c>
      <c r="G49" s="67">
        <v>32658</v>
      </c>
      <c r="H49" s="73">
        <v>53536</v>
      </c>
      <c r="I49" s="67">
        <v>17000</v>
      </c>
      <c r="J49" s="73">
        <v>30000</v>
      </c>
    </row>
    <row r="50" spans="2:10" ht="12.75">
      <c r="B50" s="70" t="s">
        <v>145</v>
      </c>
      <c r="G50" s="67">
        <v>46115</v>
      </c>
      <c r="H50" s="68">
        <v>73466</v>
      </c>
      <c r="I50" s="51" t="s">
        <v>27</v>
      </c>
      <c r="J50" s="62" t="s">
        <v>27</v>
      </c>
    </row>
    <row r="51" spans="2:10" ht="12.75">
      <c r="B51" s="70" t="s">
        <v>146</v>
      </c>
      <c r="G51" s="67">
        <v>50419</v>
      </c>
      <c r="H51" s="68">
        <v>22159</v>
      </c>
      <c r="I51" s="67">
        <v>32272</v>
      </c>
      <c r="J51" s="68">
        <v>3823</v>
      </c>
    </row>
    <row r="52" spans="2:10" ht="12.75">
      <c r="B52" s="70" t="s">
        <v>147</v>
      </c>
      <c r="G52" s="71">
        <v>1048</v>
      </c>
      <c r="H52" s="72">
        <v>1434</v>
      </c>
      <c r="I52" s="63" t="s">
        <v>27</v>
      </c>
      <c r="J52" s="64" t="s">
        <v>27</v>
      </c>
    </row>
    <row r="53" spans="1:10" ht="12.75" hidden="1">
      <c r="A53" s="53" t="s">
        <v>148</v>
      </c>
      <c r="G53" s="63" t="s">
        <v>27</v>
      </c>
      <c r="H53" s="64" t="s">
        <v>27</v>
      </c>
      <c r="I53" s="63" t="s">
        <v>27</v>
      </c>
      <c r="J53" s="64" t="s">
        <v>27</v>
      </c>
    </row>
    <row r="54" spans="7:10" ht="12.75">
      <c r="G54" s="67">
        <f>SUM(G49:G52)</f>
        <v>130240</v>
      </c>
      <c r="H54" s="68">
        <f>SUM(H49:H52)</f>
        <v>150595</v>
      </c>
      <c r="I54" s="67">
        <f>SUM(I49:I52)</f>
        <v>49272</v>
      </c>
      <c r="J54" s="68">
        <f>SUM(J49:J52)</f>
        <v>33823</v>
      </c>
    </row>
    <row r="55" spans="7:10" ht="12.75">
      <c r="G55" s="67"/>
      <c r="H55" s="68"/>
      <c r="I55" s="67"/>
      <c r="J55" s="68"/>
    </row>
    <row r="56" spans="1:10" ht="12.75">
      <c r="A56" s="53" t="s">
        <v>149</v>
      </c>
      <c r="G56" s="67">
        <f>G47-G54</f>
        <v>797.5</v>
      </c>
      <c r="H56" s="68">
        <f>H47-H54</f>
        <v>44297</v>
      </c>
      <c r="I56" s="67">
        <v>249966</v>
      </c>
      <c r="J56" s="68">
        <f>J47-J54</f>
        <v>271165</v>
      </c>
    </row>
    <row r="57" spans="7:10" ht="12.75">
      <c r="G57" s="67"/>
      <c r="H57" s="68"/>
      <c r="I57" s="67"/>
      <c r="J57" s="68"/>
    </row>
    <row r="58" spans="7:10" ht="12.75">
      <c r="G58" s="67"/>
      <c r="H58" s="68"/>
      <c r="I58" s="67"/>
      <c r="J58" s="68"/>
    </row>
    <row r="59" spans="7:10" ht="13.5" thickBot="1">
      <c r="G59" s="74">
        <f>SUM(G31:G37)+G56</f>
        <v>251596.5</v>
      </c>
      <c r="H59" s="75">
        <f>SUM(H31:H37)+H56</f>
        <v>319472</v>
      </c>
      <c r="I59" s="74">
        <v>341319</v>
      </c>
      <c r="J59" s="75">
        <f>SUM(J31:J36)+J56+J37+J38</f>
        <v>346919</v>
      </c>
    </row>
    <row r="60" spans="7:10" ht="13.5" thickTop="1">
      <c r="G60" s="67"/>
      <c r="H60" s="68"/>
      <c r="I60" s="67"/>
      <c r="J60" s="68"/>
    </row>
    <row r="61" spans="1:10" ht="12.75">
      <c r="A61" s="53" t="s">
        <v>150</v>
      </c>
      <c r="G61" s="67"/>
      <c r="H61" s="68"/>
      <c r="I61" s="67"/>
      <c r="J61" s="68"/>
    </row>
    <row r="62" spans="2:10" ht="12.75">
      <c r="B62" s="70" t="s">
        <v>151</v>
      </c>
      <c r="C62" s="70"/>
      <c r="G62" s="67">
        <v>126483</v>
      </c>
      <c r="H62" s="68">
        <v>126483</v>
      </c>
      <c r="I62" s="67">
        <v>126483</v>
      </c>
      <c r="J62" s="68">
        <v>126483</v>
      </c>
    </row>
    <row r="63" spans="2:10" ht="12.75">
      <c r="B63" s="70" t="s">
        <v>152</v>
      </c>
      <c r="C63" s="70" t="s">
        <v>153</v>
      </c>
      <c r="G63" s="67">
        <v>94846</v>
      </c>
      <c r="H63" s="68">
        <v>94846</v>
      </c>
      <c r="I63" s="67">
        <v>94846</v>
      </c>
      <c r="J63" s="68">
        <v>94846</v>
      </c>
    </row>
    <row r="64" spans="2:10" ht="12.75">
      <c r="B64" s="70"/>
      <c r="C64" s="70" t="s">
        <v>154</v>
      </c>
      <c r="G64" s="51" t="s">
        <v>27</v>
      </c>
      <c r="H64" s="68"/>
      <c r="I64" s="51" t="s">
        <v>27</v>
      </c>
      <c r="J64" s="62" t="s">
        <v>27</v>
      </c>
    </row>
    <row r="65" spans="2:10" ht="12.75">
      <c r="B65" s="70"/>
      <c r="C65" s="70" t="s">
        <v>155</v>
      </c>
      <c r="G65" s="76">
        <v>76</v>
      </c>
      <c r="H65" s="68">
        <v>2826</v>
      </c>
      <c r="I65" s="51" t="s">
        <v>27</v>
      </c>
      <c r="J65" s="62" t="s">
        <v>27</v>
      </c>
    </row>
    <row r="66" spans="2:10" ht="12.75">
      <c r="B66" s="70"/>
      <c r="C66" s="70" t="s">
        <v>156</v>
      </c>
      <c r="G66" s="51" t="s">
        <v>27</v>
      </c>
      <c r="H66" s="68"/>
      <c r="I66" s="51" t="s">
        <v>27</v>
      </c>
      <c r="J66" s="62" t="s">
        <v>27</v>
      </c>
    </row>
    <row r="67" spans="2:10" ht="12.75">
      <c r="B67" s="70"/>
      <c r="C67" s="70" t="s">
        <v>157</v>
      </c>
      <c r="G67" s="67">
        <f>-74166-13554.5-3000</f>
        <v>-90720.5</v>
      </c>
      <c r="H67" s="68">
        <v>-16813</v>
      </c>
      <c r="I67" s="67">
        <v>-3178</v>
      </c>
      <c r="J67" s="68">
        <v>2422</v>
      </c>
    </row>
    <row r="68" spans="2:10" ht="12.75">
      <c r="B68" s="70"/>
      <c r="C68" s="70" t="s">
        <v>158</v>
      </c>
      <c r="G68" s="71">
        <v>-14642</v>
      </c>
      <c r="H68" s="72">
        <v>-31059</v>
      </c>
      <c r="I68" s="71"/>
      <c r="J68" s="72"/>
    </row>
    <row r="69" spans="7:10" ht="12.75">
      <c r="G69" s="67">
        <f>SUM(G62:G68)</f>
        <v>116042.5</v>
      </c>
      <c r="H69" s="68">
        <f>SUM(H62:H68)</f>
        <v>176283</v>
      </c>
      <c r="I69" s="67">
        <f>SUM(I62:I68)</f>
        <v>218151</v>
      </c>
      <c r="J69" s="68">
        <f>SUM(J62:J68)</f>
        <v>223751</v>
      </c>
    </row>
    <row r="70" spans="7:10" ht="12.75">
      <c r="G70" s="67"/>
      <c r="H70" s="68"/>
      <c r="I70" s="67"/>
      <c r="J70" s="68"/>
    </row>
    <row r="71" spans="1:10" ht="12.75">
      <c r="A71" s="53" t="s">
        <v>159</v>
      </c>
      <c r="G71" s="51" t="s">
        <v>27</v>
      </c>
      <c r="H71" s="68">
        <v>275</v>
      </c>
      <c r="I71" s="51" t="s">
        <v>27</v>
      </c>
      <c r="J71" s="62" t="s">
        <v>27</v>
      </c>
    </row>
    <row r="72" spans="1:10" ht="12.75">
      <c r="A72" s="53" t="s">
        <v>160</v>
      </c>
      <c r="G72" s="67">
        <v>123168</v>
      </c>
      <c r="H72" s="68">
        <v>123168</v>
      </c>
      <c r="I72" s="67">
        <v>123168</v>
      </c>
      <c r="J72" s="68">
        <v>123168</v>
      </c>
    </row>
    <row r="73" spans="1:10" ht="12.75">
      <c r="A73" s="53" t="s">
        <v>161</v>
      </c>
      <c r="G73" s="67">
        <v>1007</v>
      </c>
      <c r="H73" s="68">
        <v>3002</v>
      </c>
      <c r="I73" s="51" t="s">
        <v>27</v>
      </c>
      <c r="J73" s="62" t="s">
        <v>27</v>
      </c>
    </row>
    <row r="74" spans="1:10" ht="12.75">
      <c r="A74" s="53" t="s">
        <v>162</v>
      </c>
      <c r="G74" s="67">
        <v>11379</v>
      </c>
      <c r="H74" s="68">
        <v>16744</v>
      </c>
      <c r="I74" s="51" t="s">
        <v>27</v>
      </c>
      <c r="J74" s="62" t="s">
        <v>27</v>
      </c>
    </row>
    <row r="75" spans="7:10" ht="12.75">
      <c r="G75" s="67"/>
      <c r="H75" s="68"/>
      <c r="I75" s="67"/>
      <c r="J75" s="68"/>
    </row>
    <row r="76" spans="7:10" ht="12.75">
      <c r="G76" s="74">
        <f>SUM(G71:G74)+G69</f>
        <v>251596.5</v>
      </c>
      <c r="H76" s="75">
        <f>SUM(H71:H74)+H69</f>
        <v>319472</v>
      </c>
      <c r="I76" s="74">
        <v>341319</v>
      </c>
      <c r="J76" s="75">
        <f>SUM(J69:J75)</f>
        <v>346919</v>
      </c>
    </row>
    <row r="77" spans="7:10" ht="12.75">
      <c r="G77" s="77"/>
      <c r="H77" s="78"/>
      <c r="I77" s="77"/>
      <c r="J77" s="78"/>
    </row>
    <row r="79" spans="1:10" ht="12.75">
      <c r="A79" s="53" t="s">
        <v>163</v>
      </c>
      <c r="G79" s="13">
        <f>G69/G62*100</f>
        <v>91.74553101997897</v>
      </c>
      <c r="H79" s="13">
        <f>H69/H62*100</f>
        <v>139.37288014990156</v>
      </c>
      <c r="I79" s="53">
        <f>I69/I62</f>
        <v>1.7247456179881882</v>
      </c>
      <c r="J79" s="53">
        <f>J69/J62</f>
        <v>1.7690203426547442</v>
      </c>
    </row>
  </sheetData>
  <printOptions/>
  <pageMargins left="0.75" right="0.75" top="0.56" bottom="0.6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139">
      <selection activeCell="A152" sqref="A152"/>
    </sheetView>
  </sheetViews>
  <sheetFormatPr defaultColWidth="9.140625" defaultRowHeight="12.75"/>
  <cols>
    <col min="1" max="1" width="6.421875" style="53" customWidth="1"/>
    <col min="2" max="2" width="1.1484375" style="53" customWidth="1"/>
    <col min="3" max="3" width="37.57421875" style="53" customWidth="1"/>
    <col min="4" max="5" width="13.28125" style="53" customWidth="1"/>
    <col min="6" max="6" width="12.7109375" style="53" customWidth="1"/>
    <col min="7" max="7" width="13.57421875" style="53" customWidth="1"/>
    <col min="8" max="8" width="10.28125" style="53" customWidth="1"/>
    <col min="9" max="9" width="11.57421875" style="53" customWidth="1"/>
    <col min="10" max="10" width="19.00390625" style="53" customWidth="1"/>
    <col min="11" max="11" width="12.421875" style="53" customWidth="1"/>
    <col min="12" max="16384" width="9.140625" style="53" customWidth="1"/>
  </cols>
  <sheetData>
    <row r="1" spans="1:10" ht="12.75">
      <c r="A1" s="53" t="s">
        <v>0</v>
      </c>
      <c r="J1" s="79" t="s">
        <v>1</v>
      </c>
    </row>
    <row r="2" ht="12.75">
      <c r="A2" s="53" t="s">
        <v>3</v>
      </c>
    </row>
    <row r="3" spans="1:10" ht="12.75">
      <c r="A3" s="54"/>
      <c r="B3" s="54"/>
      <c r="C3" s="54"/>
      <c r="D3" s="54"/>
      <c r="E3" s="54"/>
      <c r="F3" s="54"/>
      <c r="G3" s="54"/>
      <c r="H3" s="54"/>
      <c r="I3" s="54"/>
      <c r="J3" s="54"/>
    </row>
    <row r="6" spans="1:10" ht="12.75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2.75">
      <c r="A8" s="56" t="s">
        <v>6</v>
      </c>
      <c r="B8" s="56"/>
      <c r="C8" s="56"/>
      <c r="D8" s="56"/>
      <c r="E8" s="56"/>
      <c r="F8" s="56"/>
      <c r="G8" s="56"/>
      <c r="H8" s="56"/>
      <c r="I8" s="56"/>
      <c r="J8" s="56"/>
    </row>
    <row r="10" spans="1:10" ht="12.75">
      <c r="A10" s="55" t="s">
        <v>7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>
      <c r="A12" s="55" t="s">
        <v>8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2.75">
      <c r="A13" s="55" t="s">
        <v>9</v>
      </c>
      <c r="B13" s="56"/>
      <c r="C13" s="56"/>
      <c r="D13" s="56"/>
      <c r="E13" s="56"/>
      <c r="F13" s="56"/>
      <c r="G13" s="56"/>
      <c r="H13" s="56"/>
      <c r="I13" s="56"/>
      <c r="J13" s="56"/>
    </row>
    <row r="17" ht="12.75">
      <c r="A17" s="80" t="s">
        <v>164</v>
      </c>
    </row>
    <row r="18" ht="12.75">
      <c r="A18" s="81"/>
    </row>
    <row r="19" spans="1:2" ht="12.75">
      <c r="A19" s="81">
        <v>1</v>
      </c>
      <c r="B19" s="57" t="s">
        <v>165</v>
      </c>
    </row>
    <row r="20" ht="12.75">
      <c r="A20" s="81"/>
    </row>
    <row r="21" spans="1:2" ht="12.75">
      <c r="A21" s="81"/>
      <c r="B21" s="53" t="s">
        <v>166</v>
      </c>
    </row>
    <row r="22" spans="1:2" ht="12.75">
      <c r="A22" s="81"/>
      <c r="B22" s="53" t="s">
        <v>257</v>
      </c>
    </row>
    <row r="23" ht="12.75">
      <c r="A23" s="81"/>
    </row>
    <row r="24" ht="12.75">
      <c r="A24" s="81"/>
    </row>
    <row r="25" spans="1:2" ht="12.75">
      <c r="A25" s="81">
        <v>2</v>
      </c>
      <c r="B25" s="57" t="s">
        <v>167</v>
      </c>
    </row>
    <row r="26" ht="12.75">
      <c r="A26" s="81"/>
    </row>
    <row r="27" spans="1:2" ht="12.75">
      <c r="A27" s="81"/>
      <c r="B27" s="53" t="s">
        <v>259</v>
      </c>
    </row>
    <row r="28" spans="1:2" ht="12.75">
      <c r="A28" s="81"/>
      <c r="B28" s="53" t="s">
        <v>258</v>
      </c>
    </row>
    <row r="29" spans="1:2" ht="12.75">
      <c r="A29" s="81"/>
      <c r="B29" s="53" t="s">
        <v>168</v>
      </c>
    </row>
    <row r="30" ht="12.75">
      <c r="A30" s="81"/>
    </row>
    <row r="31" spans="1:2" ht="12.75">
      <c r="A31" s="81">
        <v>3</v>
      </c>
      <c r="B31" s="57" t="s">
        <v>169</v>
      </c>
    </row>
    <row r="32" ht="12.75">
      <c r="A32" s="81"/>
    </row>
    <row r="33" spans="1:2" ht="12.75">
      <c r="A33" s="81"/>
      <c r="B33" s="53" t="s">
        <v>170</v>
      </c>
    </row>
    <row r="34" ht="12.75">
      <c r="A34" s="81"/>
    </row>
    <row r="35" spans="1:2" ht="12.75">
      <c r="A35" s="81">
        <v>4</v>
      </c>
      <c r="B35" s="57" t="s">
        <v>171</v>
      </c>
    </row>
    <row r="36" spans="1:6" ht="12.75">
      <c r="A36" s="81"/>
      <c r="E36" s="82" t="s">
        <v>172</v>
      </c>
      <c r="F36" s="82" t="s">
        <v>173</v>
      </c>
    </row>
    <row r="37" spans="1:6" ht="12.75">
      <c r="A37" s="81"/>
      <c r="E37" s="83" t="s">
        <v>174</v>
      </c>
      <c r="F37" s="83" t="s">
        <v>174</v>
      </c>
    </row>
    <row r="38" spans="1:6" ht="12.75">
      <c r="A38" s="81"/>
      <c r="B38" s="53" t="s">
        <v>175</v>
      </c>
      <c r="E38" s="84" t="s">
        <v>127</v>
      </c>
      <c r="F38" s="84" t="s">
        <v>128</v>
      </c>
    </row>
    <row r="39" spans="1:6" ht="12.75">
      <c r="A39" s="81"/>
      <c r="B39" s="53" t="s">
        <v>176</v>
      </c>
      <c r="E39" s="85" t="s">
        <v>23</v>
      </c>
      <c r="F39" s="85" t="s">
        <v>23</v>
      </c>
    </row>
    <row r="40" spans="1:6" ht="12.75">
      <c r="A40" s="81"/>
      <c r="B40" s="53" t="s">
        <v>177</v>
      </c>
      <c r="E40" s="86"/>
      <c r="F40" s="86">
        <v>65</v>
      </c>
    </row>
    <row r="41" spans="1:6" ht="12.75">
      <c r="A41" s="81"/>
      <c r="B41" s="53" t="s">
        <v>178</v>
      </c>
      <c r="E41" s="86">
        <v>-5373</v>
      </c>
      <c r="F41" s="86"/>
    </row>
    <row r="42" spans="1:6" ht="12.75">
      <c r="A42" s="81"/>
      <c r="E42" s="86"/>
      <c r="F42" s="86"/>
    </row>
    <row r="43" spans="1:6" ht="12.75">
      <c r="A43" s="81"/>
      <c r="B43" s="53" t="s">
        <v>179</v>
      </c>
      <c r="E43" s="86">
        <v>-373</v>
      </c>
      <c r="F43" s="86">
        <v>637</v>
      </c>
    </row>
    <row r="44" spans="1:6" ht="12.75">
      <c r="A44" s="81"/>
      <c r="B44" s="53" t="s">
        <v>180</v>
      </c>
      <c r="E44" s="86">
        <v>-936</v>
      </c>
      <c r="F44" s="86"/>
    </row>
    <row r="45" spans="1:6" ht="12.75">
      <c r="A45" s="81"/>
      <c r="E45" s="86"/>
      <c r="F45" s="86"/>
    </row>
    <row r="46" spans="1:6" ht="13.5" thickBot="1">
      <c r="A46" s="81"/>
      <c r="E46" s="87">
        <f>SUM(E37:E44)</f>
        <v>-6682</v>
      </c>
      <c r="F46" s="87">
        <f>SUM(F37:F44)</f>
        <v>702</v>
      </c>
    </row>
    <row r="47" ht="13.5" thickTop="1">
      <c r="A47" s="81"/>
    </row>
    <row r="48" ht="12.75">
      <c r="A48" s="81"/>
    </row>
    <row r="49" spans="1:2" ht="12.75">
      <c r="A49" s="81">
        <v>5</v>
      </c>
      <c r="B49" s="57" t="s">
        <v>181</v>
      </c>
    </row>
    <row r="50" ht="12.75">
      <c r="A50" s="81"/>
    </row>
    <row r="51" spans="1:2" ht="12.75">
      <c r="A51" s="81"/>
      <c r="B51" s="53" t="s">
        <v>260</v>
      </c>
    </row>
    <row r="52" ht="12.75">
      <c r="A52" s="81"/>
    </row>
    <row r="53" ht="12.75">
      <c r="A53" s="81"/>
    </row>
    <row r="54" spans="1:2" ht="12.75">
      <c r="A54" s="81">
        <v>6</v>
      </c>
      <c r="B54" s="57" t="s">
        <v>182</v>
      </c>
    </row>
    <row r="55" ht="12.75">
      <c r="A55" s="81"/>
    </row>
    <row r="56" spans="1:2" ht="12.75">
      <c r="A56" s="81"/>
      <c r="B56" s="53" t="s">
        <v>183</v>
      </c>
    </row>
    <row r="57" spans="1:2" ht="12.75">
      <c r="A57" s="81"/>
      <c r="B57" s="53" t="s">
        <v>184</v>
      </c>
    </row>
    <row r="58" ht="12.75">
      <c r="A58" s="81"/>
    </row>
    <row r="59" ht="12.75">
      <c r="A59" s="81"/>
    </row>
    <row r="60" spans="1:2" ht="12.75">
      <c r="A60" s="81">
        <v>7</v>
      </c>
      <c r="B60" s="57" t="s">
        <v>185</v>
      </c>
    </row>
    <row r="61" ht="12.75">
      <c r="A61" s="81"/>
    </row>
    <row r="62" spans="1:2" ht="12.75">
      <c r="A62" s="81"/>
      <c r="B62" s="53" t="s">
        <v>265</v>
      </c>
    </row>
    <row r="63" ht="12.75">
      <c r="A63" s="81"/>
    </row>
    <row r="64" ht="12.75">
      <c r="A64" s="81"/>
    </row>
    <row r="65" spans="1:2" ht="12.75">
      <c r="A65" s="81">
        <v>8</v>
      </c>
      <c r="B65" s="57" t="s">
        <v>186</v>
      </c>
    </row>
    <row r="66" ht="12.75">
      <c r="A66" s="81"/>
    </row>
    <row r="67" spans="1:2" ht="12.75">
      <c r="A67" s="81"/>
      <c r="B67" s="53" t="s">
        <v>268</v>
      </c>
    </row>
    <row r="68" spans="1:2" ht="12.75">
      <c r="A68" s="81"/>
      <c r="B68" s="53" t="s">
        <v>269</v>
      </c>
    </row>
    <row r="69" ht="12.75">
      <c r="A69" s="81"/>
    </row>
    <row r="70" ht="12.75">
      <c r="A70" s="81"/>
    </row>
    <row r="71" spans="1:2" ht="12.75">
      <c r="A71" s="81">
        <v>9</v>
      </c>
      <c r="B71" s="57" t="s">
        <v>187</v>
      </c>
    </row>
    <row r="72" ht="12.75">
      <c r="A72" s="81"/>
    </row>
    <row r="73" spans="1:2" ht="12.75">
      <c r="A73" s="81"/>
      <c r="B73" s="53" t="s">
        <v>188</v>
      </c>
    </row>
    <row r="74" ht="12.75">
      <c r="A74" s="81"/>
    </row>
    <row r="75" ht="12.75">
      <c r="A75" s="81"/>
    </row>
    <row r="76" spans="1:2" ht="12.75">
      <c r="A76" s="81">
        <v>10</v>
      </c>
      <c r="B76" s="57" t="s">
        <v>189</v>
      </c>
    </row>
    <row r="77" ht="12.75">
      <c r="A77" s="81"/>
    </row>
    <row r="78" spans="1:2" ht="12.75">
      <c r="A78" s="81"/>
      <c r="B78" s="53" t="s">
        <v>190</v>
      </c>
    </row>
    <row r="79" ht="12.75">
      <c r="A79" s="81"/>
    </row>
    <row r="80" spans="1:2" ht="12.75">
      <c r="A80" s="81">
        <v>11</v>
      </c>
      <c r="B80" s="57" t="s">
        <v>191</v>
      </c>
    </row>
    <row r="81" ht="12.75">
      <c r="A81" s="81"/>
    </row>
    <row r="82" spans="1:2" ht="12.75">
      <c r="A82" s="81"/>
      <c r="B82" s="53" t="s">
        <v>192</v>
      </c>
    </row>
    <row r="83" spans="1:2" ht="12.75">
      <c r="A83" s="81"/>
      <c r="B83" s="53" t="s">
        <v>193</v>
      </c>
    </row>
    <row r="84" ht="12.75">
      <c r="A84" s="81"/>
    </row>
    <row r="85" spans="1:2" ht="12.75">
      <c r="A85" s="81"/>
      <c r="B85" s="53" t="s">
        <v>255</v>
      </c>
    </row>
    <row r="86" spans="1:2" ht="12.75">
      <c r="A86" s="81"/>
      <c r="B86" s="53" t="s">
        <v>256</v>
      </c>
    </row>
    <row r="87" ht="12.75">
      <c r="A87" s="81"/>
    </row>
    <row r="88" spans="1:2" ht="12.75">
      <c r="A88" s="81">
        <v>12</v>
      </c>
      <c r="B88" s="57" t="s">
        <v>194</v>
      </c>
    </row>
    <row r="89" spans="1:7" ht="12.75">
      <c r="A89" s="81"/>
      <c r="F89" s="82" t="s">
        <v>195</v>
      </c>
      <c r="G89" s="82" t="s">
        <v>195</v>
      </c>
    </row>
    <row r="90" spans="1:7" ht="12.75">
      <c r="A90" s="81"/>
      <c r="B90" s="88" t="s">
        <v>196</v>
      </c>
      <c r="C90" s="89"/>
      <c r="D90" s="89"/>
      <c r="E90" s="89"/>
      <c r="F90" s="90" t="s">
        <v>21</v>
      </c>
      <c r="G90" s="90" t="s">
        <v>128</v>
      </c>
    </row>
    <row r="91" spans="1:7" ht="12.75">
      <c r="A91" s="81"/>
      <c r="B91" s="89"/>
      <c r="C91" s="89"/>
      <c r="D91" s="89"/>
      <c r="E91" s="89"/>
      <c r="F91" s="85" t="s">
        <v>23</v>
      </c>
      <c r="G91" s="85" t="s">
        <v>23</v>
      </c>
    </row>
    <row r="92" spans="1:7" ht="12.75">
      <c r="A92" s="81"/>
      <c r="B92" s="89"/>
      <c r="C92" s="89"/>
      <c r="D92" s="89"/>
      <c r="E92" s="89"/>
      <c r="F92" s="86"/>
      <c r="G92" s="86"/>
    </row>
    <row r="93" spans="1:7" ht="12.75">
      <c r="A93" s="81"/>
      <c r="B93" s="91" t="s">
        <v>197</v>
      </c>
      <c r="C93" s="59"/>
      <c r="D93" s="59"/>
      <c r="E93" s="59"/>
      <c r="F93" s="92">
        <v>20000</v>
      </c>
      <c r="G93" s="86">
        <v>32000</v>
      </c>
    </row>
    <row r="94" spans="1:7" ht="12.75">
      <c r="A94" s="81"/>
      <c r="B94" s="91" t="s">
        <v>198</v>
      </c>
      <c r="C94" s="89"/>
      <c r="D94" s="59"/>
      <c r="E94" s="59"/>
      <c r="F94" s="92">
        <v>7998</v>
      </c>
      <c r="G94" s="86">
        <v>7894</v>
      </c>
    </row>
    <row r="95" spans="1:7" ht="12.75">
      <c r="A95" s="81"/>
      <c r="B95" s="91" t="s">
        <v>199</v>
      </c>
      <c r="C95" s="59"/>
      <c r="D95" s="59"/>
      <c r="E95" s="59"/>
      <c r="F95" s="92">
        <v>4660</v>
      </c>
      <c r="G95" s="86">
        <v>13642</v>
      </c>
    </row>
    <row r="96" spans="1:7" ht="12.75">
      <c r="A96" s="81"/>
      <c r="B96" s="89"/>
      <c r="C96" s="89"/>
      <c r="D96" s="59"/>
      <c r="E96" s="59"/>
      <c r="F96" s="93">
        <f>SUM(F91:F95)</f>
        <v>32658</v>
      </c>
      <c r="G96" s="93">
        <f>SUM(G91:G95)</f>
        <v>53536</v>
      </c>
    </row>
    <row r="97" spans="1:7" ht="12.75">
      <c r="A97" s="81"/>
      <c r="B97" s="89"/>
      <c r="C97" s="89"/>
      <c r="D97" s="89"/>
      <c r="E97" s="89"/>
      <c r="F97" s="89"/>
      <c r="G97" s="89"/>
    </row>
    <row r="98" spans="1:7" ht="12.75">
      <c r="A98" s="81"/>
      <c r="B98" s="89"/>
      <c r="C98" s="89"/>
      <c r="D98" s="89"/>
      <c r="E98" s="89"/>
      <c r="F98" s="89"/>
      <c r="G98" s="89"/>
    </row>
    <row r="99" spans="1:2" ht="12.75">
      <c r="A99" s="81">
        <v>13</v>
      </c>
      <c r="B99" s="57" t="s">
        <v>200</v>
      </c>
    </row>
    <row r="100" ht="12.75">
      <c r="A100" s="81"/>
    </row>
    <row r="101" spans="1:2" ht="12.75">
      <c r="A101" s="81"/>
      <c r="B101" s="53" t="s">
        <v>201</v>
      </c>
    </row>
    <row r="102" ht="12.75">
      <c r="A102" s="81"/>
    </row>
    <row r="103" ht="12.75">
      <c r="A103" s="81"/>
    </row>
    <row r="104" spans="1:2" ht="12.75">
      <c r="A104" s="81">
        <v>14</v>
      </c>
      <c r="B104" s="57" t="s">
        <v>202</v>
      </c>
    </row>
    <row r="105" ht="12.75">
      <c r="A105" s="81"/>
    </row>
    <row r="106" spans="1:2" ht="12.75">
      <c r="A106" s="81"/>
      <c r="B106" s="53" t="s">
        <v>203</v>
      </c>
    </row>
    <row r="107" ht="12.75">
      <c r="A107" s="81"/>
    </row>
    <row r="108" ht="12.75">
      <c r="A108" s="81"/>
    </row>
    <row r="109" spans="1:2" ht="12.75">
      <c r="A109" s="81">
        <v>15</v>
      </c>
      <c r="B109" s="57" t="s">
        <v>204</v>
      </c>
    </row>
    <row r="110" ht="12.75">
      <c r="A110" s="81"/>
    </row>
    <row r="111" spans="1:2" ht="12.75">
      <c r="A111" s="81"/>
      <c r="B111" s="53" t="s">
        <v>205</v>
      </c>
    </row>
    <row r="112" ht="12.75">
      <c r="A112" s="81"/>
    </row>
    <row r="113" ht="12.75">
      <c r="A113" s="81"/>
    </row>
    <row r="114" spans="1:2" ht="12.75">
      <c r="A114" s="81">
        <v>16</v>
      </c>
      <c r="B114" s="57" t="s">
        <v>206</v>
      </c>
    </row>
    <row r="115" ht="12.75">
      <c r="A115" s="81"/>
    </row>
    <row r="116" spans="1:11" ht="12.75">
      <c r="A116" s="81"/>
      <c r="E116" s="55" t="s">
        <v>207</v>
      </c>
      <c r="F116" s="55"/>
      <c r="G116" s="56"/>
      <c r="H116" s="111"/>
      <c r="I116" s="111"/>
      <c r="J116" s="111"/>
      <c r="K116" s="56"/>
    </row>
    <row r="117" spans="1:11" ht="12.75">
      <c r="A117" s="81"/>
      <c r="E117" s="55" t="s">
        <v>208</v>
      </c>
      <c r="F117" s="55"/>
      <c r="G117" s="56"/>
      <c r="H117" s="111"/>
      <c r="I117" s="111"/>
      <c r="J117" s="111"/>
      <c r="K117" s="56"/>
    </row>
    <row r="118" spans="1:10" ht="12.75">
      <c r="A118" s="81"/>
      <c r="E118" s="82" t="s">
        <v>26</v>
      </c>
      <c r="F118" s="109" t="s">
        <v>210</v>
      </c>
      <c r="G118" s="82" t="s">
        <v>209</v>
      </c>
      <c r="H118" s="100"/>
      <c r="I118" s="100"/>
      <c r="J118" s="100"/>
    </row>
    <row r="119" spans="1:10" ht="12.75">
      <c r="A119" s="81"/>
      <c r="E119" s="83"/>
      <c r="F119" s="110" t="s">
        <v>273</v>
      </c>
      <c r="G119" s="83" t="s">
        <v>211</v>
      </c>
      <c r="H119" s="100"/>
      <c r="I119" s="100"/>
      <c r="J119" s="100"/>
    </row>
    <row r="120" spans="1:10" ht="12.75">
      <c r="A120" s="81"/>
      <c r="E120" s="94" t="s">
        <v>23</v>
      </c>
      <c r="F120" s="94" t="s">
        <v>23</v>
      </c>
      <c r="G120" s="94" t="s">
        <v>23</v>
      </c>
      <c r="H120" s="101"/>
      <c r="I120" s="101"/>
      <c r="J120" s="101"/>
    </row>
    <row r="121" spans="1:10" ht="12.75">
      <c r="A121" s="81"/>
      <c r="H121" s="102"/>
      <c r="I121" s="102"/>
      <c r="J121" s="102"/>
    </row>
    <row r="122" spans="1:10" ht="12.75">
      <c r="A122" s="81"/>
      <c r="B122" s="53" t="s">
        <v>212</v>
      </c>
      <c r="E122" s="95">
        <f>53978-7186</f>
        <v>46792</v>
      </c>
      <c r="F122" s="95">
        <f>-15269-10774.5</f>
        <v>-26043.5</v>
      </c>
      <c r="G122" s="95">
        <f>-3597-10774.5</f>
        <v>-14371.5</v>
      </c>
      <c r="H122" s="103"/>
      <c r="I122" s="103"/>
      <c r="J122" s="103"/>
    </row>
    <row r="123" spans="1:10" ht="12.75">
      <c r="A123" s="81"/>
      <c r="E123" s="86"/>
      <c r="F123" s="86"/>
      <c r="G123" s="86"/>
      <c r="H123" s="103"/>
      <c r="I123" s="103"/>
      <c r="J123" s="103"/>
    </row>
    <row r="124" spans="1:10" ht="12.75">
      <c r="A124" s="81"/>
      <c r="B124" s="53" t="s">
        <v>213</v>
      </c>
      <c r="E124" s="86">
        <v>54756</v>
      </c>
      <c r="F124" s="86">
        <f>-25870-3000-2779</f>
        <v>-31649</v>
      </c>
      <c r="G124" s="86">
        <f>-42826-3000-2779</f>
        <v>-48605</v>
      </c>
      <c r="H124" s="103"/>
      <c r="I124" s="103"/>
      <c r="J124" s="103"/>
    </row>
    <row r="125" spans="1:10" ht="12.75">
      <c r="A125" s="81"/>
      <c r="E125" s="86"/>
      <c r="F125" s="86"/>
      <c r="G125" s="86"/>
      <c r="H125" s="103"/>
      <c r="I125" s="103"/>
      <c r="J125" s="103"/>
    </row>
    <row r="126" spans="1:10" ht="12.75">
      <c r="A126" s="81"/>
      <c r="B126" s="53" t="s">
        <v>214</v>
      </c>
      <c r="E126" s="96">
        <f>8918-424</f>
        <v>8494</v>
      </c>
      <c r="F126" s="96">
        <v>-180</v>
      </c>
      <c r="G126" s="96">
        <v>220025</v>
      </c>
      <c r="H126" s="103"/>
      <c r="I126" s="103"/>
      <c r="J126" s="103"/>
    </row>
    <row r="127" spans="1:10" ht="12.75">
      <c r="A127" s="81"/>
      <c r="E127" s="57">
        <f>SUM(E122:E126)</f>
        <v>110042</v>
      </c>
      <c r="F127" s="57">
        <f>SUM(F122:F126)</f>
        <v>-57872.5</v>
      </c>
      <c r="G127" s="57">
        <f>SUM(G122:G126)</f>
        <v>157048.5</v>
      </c>
      <c r="H127" s="57"/>
      <c r="I127" s="57"/>
      <c r="J127" s="57"/>
    </row>
    <row r="128" spans="1:10" ht="12.75">
      <c r="A128" s="81"/>
      <c r="H128" s="102"/>
      <c r="I128" s="102"/>
      <c r="J128" s="102"/>
    </row>
    <row r="129" spans="1:10" ht="12.75">
      <c r="A129" s="81"/>
      <c r="B129" s="53" t="s">
        <v>215</v>
      </c>
      <c r="E129" s="53">
        <f>-31380+424+7186</f>
        <v>-23770</v>
      </c>
      <c r="H129" s="102"/>
      <c r="I129" s="102"/>
      <c r="J129" s="102"/>
    </row>
    <row r="130" spans="1:10" ht="12.75">
      <c r="A130" s="81"/>
      <c r="B130" s="53" t="s">
        <v>216</v>
      </c>
      <c r="F130" s="53">
        <v>10403</v>
      </c>
      <c r="H130" s="102"/>
      <c r="I130" s="102"/>
      <c r="J130" s="102"/>
    </row>
    <row r="131" spans="1:10" ht="12.75">
      <c r="A131" s="81"/>
      <c r="B131" s="53" t="s">
        <v>217</v>
      </c>
      <c r="G131" s="53">
        <f>-48199+7193</f>
        <v>-41006</v>
      </c>
      <c r="H131" s="102"/>
      <c r="I131" s="102"/>
      <c r="J131" s="102"/>
    </row>
    <row r="132" spans="1:10" ht="12.75">
      <c r="A132" s="81"/>
      <c r="B132" s="57" t="s">
        <v>218</v>
      </c>
      <c r="H132" s="102"/>
      <c r="I132" s="102"/>
      <c r="J132" s="102"/>
    </row>
    <row r="133" spans="1:10" ht="12.75">
      <c r="A133" s="81"/>
      <c r="C133" s="53" t="s">
        <v>219</v>
      </c>
      <c r="F133" s="53">
        <v>424</v>
      </c>
      <c r="H133" s="102"/>
      <c r="I133" s="102"/>
      <c r="J133" s="102"/>
    </row>
    <row r="134" spans="1:10" ht="12.75">
      <c r="A134" s="81"/>
      <c r="C134" s="53" t="s">
        <v>220</v>
      </c>
      <c r="F134" s="53">
        <v>-6063</v>
      </c>
      <c r="H134" s="102"/>
      <c r="I134" s="102"/>
      <c r="J134" s="102"/>
    </row>
    <row r="135" spans="1:10" ht="12.75">
      <c r="A135" s="81"/>
      <c r="H135" s="102"/>
      <c r="I135" s="102"/>
      <c r="J135" s="102"/>
    </row>
    <row r="136" spans="1:10" ht="13.5" thickBot="1">
      <c r="A136" s="81"/>
      <c r="E136" s="97">
        <f>SUM(E127:E135)</f>
        <v>86272</v>
      </c>
      <c r="F136" s="97">
        <f>SUM(F127:F135)</f>
        <v>-53108.5</v>
      </c>
      <c r="G136" s="97">
        <f>SUM(G127:G135)</f>
        <v>116042.5</v>
      </c>
      <c r="H136" s="103"/>
      <c r="I136" s="103"/>
      <c r="J136" s="103"/>
    </row>
    <row r="137" spans="1:10" ht="13.5" thickTop="1">
      <c r="A137" s="81"/>
      <c r="H137" s="102"/>
      <c r="I137" s="102"/>
      <c r="J137" s="102"/>
    </row>
    <row r="138" ht="12.75">
      <c r="A138" s="81"/>
    </row>
    <row r="139" spans="1:2" ht="12.75">
      <c r="A139" s="81">
        <v>17</v>
      </c>
      <c r="B139" s="57" t="s">
        <v>221</v>
      </c>
    </row>
    <row r="140" ht="12.75">
      <c r="A140" s="81"/>
    </row>
    <row r="141" spans="1:2" ht="12.75">
      <c r="A141" s="81"/>
      <c r="B141" s="53" t="s">
        <v>262</v>
      </c>
    </row>
    <row r="142" spans="1:2" ht="12.75">
      <c r="A142" s="81"/>
      <c r="B142" s="53" t="s">
        <v>222</v>
      </c>
    </row>
    <row r="143" ht="12.75">
      <c r="A143" s="81"/>
    </row>
    <row r="144" spans="1:2" ht="12.75">
      <c r="A144" s="81"/>
      <c r="B144" s="53" t="s">
        <v>272</v>
      </c>
    </row>
    <row r="145" spans="1:2" ht="12.75">
      <c r="A145" s="81"/>
      <c r="B145" s="53" t="s">
        <v>223</v>
      </c>
    </row>
    <row r="146" spans="1:2" ht="12.75">
      <c r="A146" s="81"/>
      <c r="B146" s="53" t="s">
        <v>224</v>
      </c>
    </row>
    <row r="147" ht="12.75">
      <c r="A147" s="81"/>
    </row>
    <row r="148" spans="1:2" ht="12.75">
      <c r="A148" s="81"/>
      <c r="B148" s="53" t="s">
        <v>261</v>
      </c>
    </row>
    <row r="149" spans="1:2" ht="12.75">
      <c r="A149" s="81"/>
      <c r="B149" s="53" t="s">
        <v>266</v>
      </c>
    </row>
    <row r="150" ht="12.75">
      <c r="A150" s="81"/>
    </row>
    <row r="151" spans="1:2" ht="12.75">
      <c r="A151" s="81"/>
      <c r="B151" s="104" t="s">
        <v>267</v>
      </c>
    </row>
    <row r="152" spans="1:2" ht="12.75">
      <c r="A152" s="81"/>
      <c r="B152" s="104" t="s">
        <v>270</v>
      </c>
    </row>
    <row r="153" ht="12.75">
      <c r="A153" s="81"/>
    </row>
    <row r="154" ht="12.75">
      <c r="A154" s="81"/>
    </row>
    <row r="155" spans="1:2" ht="12.75">
      <c r="A155" s="81">
        <v>18</v>
      </c>
      <c r="B155" s="57" t="s">
        <v>225</v>
      </c>
    </row>
    <row r="156" ht="12.75">
      <c r="A156" s="81"/>
    </row>
    <row r="157" spans="1:2" ht="12.75">
      <c r="A157" s="81"/>
      <c r="B157" s="53" t="s">
        <v>226</v>
      </c>
    </row>
    <row r="158" spans="1:2" ht="12.75">
      <c r="A158" s="81"/>
      <c r="B158" s="53" t="s">
        <v>227</v>
      </c>
    </row>
    <row r="159" spans="1:2" ht="12.75">
      <c r="A159" s="81"/>
      <c r="B159" s="53" t="s">
        <v>263</v>
      </c>
    </row>
    <row r="160" ht="12.75">
      <c r="A160" s="81"/>
    </row>
    <row r="161" ht="12.75">
      <c r="A161" s="81"/>
    </row>
    <row r="162" spans="1:2" ht="12.75">
      <c r="A162" s="81">
        <v>19</v>
      </c>
      <c r="B162" s="57" t="s">
        <v>228</v>
      </c>
    </row>
    <row r="163" ht="12.75">
      <c r="A163" s="81"/>
    </row>
    <row r="164" spans="1:2" ht="12.75">
      <c r="A164" s="81"/>
      <c r="B164" s="53" t="s">
        <v>229</v>
      </c>
    </row>
    <row r="165" ht="12.75">
      <c r="A165" s="81"/>
    </row>
    <row r="166" ht="12.75">
      <c r="A166" s="81"/>
    </row>
    <row r="167" spans="1:2" ht="12.75">
      <c r="A167" s="81">
        <v>20</v>
      </c>
      <c r="B167" s="57" t="s">
        <v>230</v>
      </c>
    </row>
    <row r="168" ht="12.75">
      <c r="A168" s="81"/>
    </row>
    <row r="169" spans="1:2" ht="12.75">
      <c r="A169" s="81"/>
      <c r="B169" s="53" t="s">
        <v>231</v>
      </c>
    </row>
    <row r="170" spans="1:2" ht="12.75">
      <c r="A170" s="81"/>
      <c r="B170" s="53" t="s">
        <v>232</v>
      </c>
    </row>
    <row r="171" ht="12.75">
      <c r="A171" s="81"/>
    </row>
    <row r="172" spans="1:2" ht="12.75">
      <c r="A172" s="81"/>
      <c r="B172" s="53" t="s">
        <v>264</v>
      </c>
    </row>
    <row r="173" ht="12.75">
      <c r="A173" s="81"/>
    </row>
    <row r="174" ht="12.75">
      <c r="A174" s="81"/>
    </row>
    <row r="175" spans="1:2" ht="12.75">
      <c r="A175" s="81">
        <v>21</v>
      </c>
      <c r="B175" s="57" t="s">
        <v>233</v>
      </c>
    </row>
    <row r="176" ht="12.75">
      <c r="A176" s="81"/>
    </row>
    <row r="177" spans="1:2" ht="12.75">
      <c r="A177" s="81"/>
      <c r="B177" s="53" t="s">
        <v>234</v>
      </c>
    </row>
    <row r="178" ht="12.75">
      <c r="A178" s="81"/>
    </row>
    <row r="179" ht="12.75">
      <c r="A179" s="81"/>
    </row>
    <row r="181" ht="12.75">
      <c r="A181" s="98" t="s">
        <v>114</v>
      </c>
    </row>
    <row r="182" ht="12.75">
      <c r="A182" s="81"/>
    </row>
    <row r="183" ht="12.75">
      <c r="A183" s="99" t="s">
        <v>115</v>
      </c>
    </row>
    <row r="184" ht="12.75">
      <c r="A184" s="99" t="s">
        <v>116</v>
      </c>
    </row>
    <row r="186" ht="12.75">
      <c r="A186" s="57" t="s">
        <v>117</v>
      </c>
    </row>
    <row r="188" ht="12.75">
      <c r="A188" s="81"/>
    </row>
    <row r="189" ht="12.75">
      <c r="A189" s="81"/>
    </row>
    <row r="190" ht="12.75">
      <c r="A190" s="81"/>
    </row>
  </sheetData>
  <mergeCells count="2">
    <mergeCell ref="H116:J116"/>
    <mergeCell ref="H117:J117"/>
  </mergeCells>
  <printOptions/>
  <pageMargins left="0.75" right="0.75" top="1" bottom="1" header="0.5" footer="0.5"/>
  <pageSetup fitToHeight="1" fitToWidth="1" horizontalDpi="600" verticalDpi="600" orientation="portrait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D22" sqref="D22"/>
    </sheetView>
  </sheetViews>
  <sheetFormatPr defaultColWidth="9.140625" defaultRowHeight="12.75"/>
  <cols>
    <col min="8" max="8" width="8.421875" style="3" customWidth="1"/>
  </cols>
  <sheetData>
    <row r="1" ht="12.75">
      <c r="A1" s="4" t="s">
        <v>4</v>
      </c>
    </row>
    <row r="3" ht="12.75">
      <c r="A3" s="4" t="s">
        <v>235</v>
      </c>
    </row>
    <row r="5" spans="1:10" ht="12.75">
      <c r="A5" t="s">
        <v>236</v>
      </c>
      <c r="J5" s="6">
        <v>-23292</v>
      </c>
    </row>
    <row r="7" ht="12.75">
      <c r="A7" s="5" t="s">
        <v>237</v>
      </c>
    </row>
    <row r="9" spans="1:10" ht="12.75">
      <c r="A9" t="s">
        <v>24</v>
      </c>
      <c r="B9" t="s">
        <v>238</v>
      </c>
      <c r="J9" s="3">
        <v>-8810</v>
      </c>
    </row>
    <row r="10" spans="1:8" ht="12.75">
      <c r="A10" t="s">
        <v>32</v>
      </c>
      <c r="B10" t="s">
        <v>239</v>
      </c>
      <c r="D10" t="s">
        <v>240</v>
      </c>
      <c r="H10" s="3">
        <v>-40</v>
      </c>
    </row>
    <row r="11" spans="4:8" ht="12.75">
      <c r="D11" t="s">
        <v>241</v>
      </c>
      <c r="H11" s="3">
        <v>-132</v>
      </c>
    </row>
    <row r="12" spans="4:8" ht="12.75">
      <c r="D12" t="s">
        <v>242</v>
      </c>
      <c r="H12" s="3">
        <v>-215</v>
      </c>
    </row>
    <row r="13" spans="4:8" ht="12.75">
      <c r="D13" t="s">
        <v>243</v>
      </c>
      <c r="H13" s="3">
        <v>-1848</v>
      </c>
    </row>
    <row r="14" spans="4:10" ht="12.75">
      <c r="D14" t="s">
        <v>158</v>
      </c>
      <c r="H14" s="2">
        <v>-93</v>
      </c>
      <c r="J14" s="3">
        <f>SUM(H10:H14)</f>
        <v>-2328</v>
      </c>
    </row>
    <row r="15" spans="1:10" ht="12.75">
      <c r="A15" t="s">
        <v>65</v>
      </c>
      <c r="B15" t="s">
        <v>244</v>
      </c>
      <c r="J15" s="3">
        <v>-27019</v>
      </c>
    </row>
    <row r="16" spans="1:10" ht="12.75">
      <c r="A16" t="s">
        <v>245</v>
      </c>
      <c r="B16" t="s">
        <v>246</v>
      </c>
      <c r="J16" s="3">
        <v>-150</v>
      </c>
    </row>
    <row r="17" spans="1:10" ht="12.75">
      <c r="A17" t="s">
        <v>247</v>
      </c>
      <c r="B17" t="s">
        <v>248</v>
      </c>
      <c r="J17" s="3">
        <v>-1386</v>
      </c>
    </row>
    <row r="18" spans="1:10" ht="12.75">
      <c r="A18" t="s">
        <v>249</v>
      </c>
      <c r="B18" t="s">
        <v>250</v>
      </c>
      <c r="J18" s="3">
        <v>-1610</v>
      </c>
    </row>
    <row r="19" ht="12.75">
      <c r="J19" s="6">
        <f>SUM(J9:J18)</f>
        <v>-41303</v>
      </c>
    </row>
    <row r="20" ht="12.75">
      <c r="J20" s="3"/>
    </row>
    <row r="22" ht="12.75">
      <c r="A22" s="5" t="s">
        <v>251</v>
      </c>
    </row>
    <row r="24" spans="1:10" ht="12.75">
      <c r="A24" t="s">
        <v>24</v>
      </c>
      <c r="B24" t="s">
        <v>219</v>
      </c>
      <c r="D24" t="s">
        <v>252</v>
      </c>
      <c r="H24" s="3">
        <v>265</v>
      </c>
      <c r="J24" s="3"/>
    </row>
    <row r="25" spans="4:10" ht="12.75">
      <c r="D25" t="s">
        <v>158</v>
      </c>
      <c r="H25" s="2">
        <v>21</v>
      </c>
      <c r="J25" s="3">
        <f>H25+H24</f>
        <v>286</v>
      </c>
    </row>
    <row r="26" ht="12.75">
      <c r="J26" s="3"/>
    </row>
    <row r="27" spans="1:10" ht="12.75">
      <c r="A27" t="s">
        <v>32</v>
      </c>
      <c r="B27" t="s">
        <v>49</v>
      </c>
      <c r="D27" t="s">
        <v>253</v>
      </c>
      <c r="H27" s="3">
        <v>5373</v>
      </c>
      <c r="J27" s="3"/>
    </row>
    <row r="28" spans="4:10" ht="12.75">
      <c r="D28" t="s">
        <v>254</v>
      </c>
      <c r="H28" s="2">
        <v>373</v>
      </c>
      <c r="J28" s="3">
        <f>H28+H27</f>
        <v>5746</v>
      </c>
    </row>
    <row r="29" ht="12.75">
      <c r="J29" s="3"/>
    </row>
    <row r="30" ht="12.75">
      <c r="J30" s="6">
        <f>J25+J28</f>
        <v>6032</v>
      </c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SUNWAY PMI-PILE CONSTRUCTION</cp:lastModifiedBy>
  <cp:lastPrinted>1999-11-26T06:52:11Z</cp:lastPrinted>
  <dcterms:created xsi:type="dcterms:W3CDTF">1999-11-25T01:42:47Z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